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775" activeTab="2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J34" i="1" l="1"/>
  <c r="J32" i="1"/>
  <c r="J22" i="1"/>
  <c r="J21" i="1" l="1"/>
  <c r="J19" i="1" s="1"/>
  <c r="F19" i="1"/>
  <c r="G19" i="1"/>
  <c r="G28" i="1"/>
  <c r="F28" i="1"/>
  <c r="K19" i="1" l="1"/>
  <c r="I71" i="2"/>
  <c r="J71" i="2" s="1"/>
  <c r="K71" i="2" l="1"/>
  <c r="I96" i="2"/>
  <c r="K96" i="2" s="1"/>
  <c r="J96" i="2" l="1"/>
  <c r="E76" i="2"/>
  <c r="I88" i="2" l="1"/>
  <c r="J88" i="2" s="1"/>
  <c r="I86" i="2"/>
  <c r="J86" i="2" s="1"/>
  <c r="K88" i="2" l="1"/>
  <c r="K86" i="2"/>
  <c r="K27" i="1"/>
  <c r="J27" i="1"/>
  <c r="I76" i="2"/>
  <c r="J76" i="2" s="1"/>
  <c r="J59" i="2"/>
  <c r="I59" i="2"/>
  <c r="K59" i="2" s="1"/>
  <c r="K76" i="2" l="1"/>
  <c r="I111" i="2"/>
  <c r="J111" i="2" s="1"/>
  <c r="I105" i="2"/>
  <c r="J105" i="2" s="1"/>
  <c r="I63" i="2"/>
  <c r="J63" i="2" s="1"/>
  <c r="I30" i="2"/>
  <c r="J30" i="2" s="1"/>
  <c r="E6" i="2"/>
  <c r="K105" i="2" l="1"/>
  <c r="K111" i="2"/>
  <c r="K63" i="2"/>
  <c r="K30" i="2"/>
  <c r="K31" i="1" l="1"/>
  <c r="J31" i="1"/>
  <c r="I69" i="2" l="1"/>
  <c r="J69" i="2" s="1"/>
  <c r="K69" i="2" l="1"/>
  <c r="I58" i="2"/>
  <c r="J58" i="2" s="1"/>
  <c r="K58" i="2" l="1"/>
  <c r="G33" i="1" l="1"/>
  <c r="I13" i="2" l="1"/>
  <c r="K13" i="2" s="1"/>
  <c r="I95" i="2"/>
  <c r="K95" i="2" s="1"/>
  <c r="I75" i="2"/>
  <c r="J75" i="2" s="1"/>
  <c r="I53" i="2"/>
  <c r="K53" i="2" s="1"/>
  <c r="J95" i="2" l="1"/>
  <c r="K75" i="2"/>
  <c r="J13" i="2"/>
  <c r="J53" i="2"/>
  <c r="I74" i="2"/>
  <c r="J74" i="2" s="1"/>
  <c r="K74" i="2" l="1"/>
  <c r="I14" i="2" l="1"/>
  <c r="J14" i="2" s="1"/>
  <c r="K14" i="2" l="1"/>
  <c r="I73" i="2" l="1"/>
  <c r="J73" i="2" s="1"/>
  <c r="I11" i="2"/>
  <c r="J11" i="2" s="1"/>
  <c r="K11" i="2" l="1"/>
  <c r="K73" i="2"/>
  <c r="J23" i="1"/>
  <c r="J25" i="1"/>
  <c r="K34" i="1" l="1"/>
  <c r="I78" i="2"/>
  <c r="K78" i="2" s="1"/>
  <c r="I68" i="2"/>
  <c r="J68" i="2" s="1"/>
  <c r="I66" i="2"/>
  <c r="K66" i="2" s="1"/>
  <c r="I54" i="2"/>
  <c r="J54" i="2" s="1"/>
  <c r="I56" i="2"/>
  <c r="K56" i="2" s="1"/>
  <c r="I34" i="2"/>
  <c r="K34" i="2" s="1"/>
  <c r="D6" i="2" l="1"/>
  <c r="J56" i="2"/>
  <c r="J78" i="2"/>
  <c r="K54" i="2"/>
  <c r="K68" i="2"/>
  <c r="J66" i="2"/>
  <c r="J34" i="2"/>
  <c r="I115" i="2"/>
  <c r="K115" i="2" s="1"/>
  <c r="I114" i="2"/>
  <c r="K114" i="2" s="1"/>
  <c r="I113" i="2"/>
  <c r="J113" i="2" s="1"/>
  <c r="I112" i="2"/>
  <c r="K112" i="2" s="1"/>
  <c r="I110" i="2"/>
  <c r="J110" i="2" s="1"/>
  <c r="I109" i="2"/>
  <c r="K109" i="2" s="1"/>
  <c r="I108" i="2"/>
  <c r="J108" i="2" s="1"/>
  <c r="I107" i="2"/>
  <c r="J107" i="2" s="1"/>
  <c r="I106" i="2"/>
  <c r="K106" i="2" s="1"/>
  <c r="I104" i="2"/>
  <c r="K104" i="2" s="1"/>
  <c r="I103" i="2"/>
  <c r="J103" i="2" s="1"/>
  <c r="I102" i="2"/>
  <c r="K102" i="2" s="1"/>
  <c r="I101" i="2"/>
  <c r="J101" i="2" s="1"/>
  <c r="I100" i="2"/>
  <c r="K100" i="2" s="1"/>
  <c r="I99" i="2"/>
  <c r="J99" i="2" s="1"/>
  <c r="I98" i="2"/>
  <c r="K98" i="2" s="1"/>
  <c r="I97" i="2"/>
  <c r="K97" i="2" s="1"/>
  <c r="I94" i="2"/>
  <c r="K94" i="2" s="1"/>
  <c r="I93" i="2"/>
  <c r="K93" i="2" s="1"/>
  <c r="I92" i="2"/>
  <c r="J92" i="2" s="1"/>
  <c r="I91" i="2"/>
  <c r="K91" i="2" s="1"/>
  <c r="I90" i="2"/>
  <c r="K90" i="2" s="1"/>
  <c r="I89" i="2"/>
  <c r="K89" i="2" s="1"/>
  <c r="I87" i="2"/>
  <c r="J87" i="2" s="1"/>
  <c r="I85" i="2"/>
  <c r="K85" i="2" s="1"/>
  <c r="I84" i="2"/>
  <c r="K84" i="2" s="1"/>
  <c r="I83" i="2"/>
  <c r="K83" i="2" s="1"/>
  <c r="I82" i="2"/>
  <c r="K82" i="2" s="1"/>
  <c r="I81" i="2"/>
  <c r="J81" i="2" s="1"/>
  <c r="I80" i="2"/>
  <c r="K80" i="2" s="1"/>
  <c r="I79" i="2"/>
  <c r="K79" i="2" s="1"/>
  <c r="I77" i="2"/>
  <c r="J77" i="2" s="1"/>
  <c r="I72" i="2"/>
  <c r="K72" i="2" s="1"/>
  <c r="I70" i="2"/>
  <c r="K70" i="2" s="1"/>
  <c r="I67" i="2"/>
  <c r="K67" i="2" s="1"/>
  <c r="I65" i="2"/>
  <c r="J65" i="2" s="1"/>
  <c r="I64" i="2"/>
  <c r="K64" i="2" s="1"/>
  <c r="I62" i="2"/>
  <c r="K62" i="2" s="1"/>
  <c r="I61" i="2"/>
  <c r="K61" i="2" s="1"/>
  <c r="I60" i="2"/>
  <c r="K60" i="2" s="1"/>
  <c r="I57" i="2"/>
  <c r="K57" i="2" s="1"/>
  <c r="I55" i="2"/>
  <c r="K55" i="2" s="1"/>
  <c r="I52" i="2"/>
  <c r="K52" i="2" s="1"/>
  <c r="I51" i="2"/>
  <c r="J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J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J36" i="2" s="1"/>
  <c r="I35" i="2"/>
  <c r="K35" i="2" s="1"/>
  <c r="I33" i="2"/>
  <c r="J33" i="2" s="1"/>
  <c r="I32" i="2"/>
  <c r="K32" i="2" s="1"/>
  <c r="I31" i="2"/>
  <c r="J31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J21" i="2" s="1"/>
  <c r="I20" i="2"/>
  <c r="K20" i="2" s="1"/>
  <c r="I19" i="2"/>
  <c r="K19" i="2" s="1"/>
  <c r="I18" i="2"/>
  <c r="J18" i="2" s="1"/>
  <c r="I17" i="2"/>
  <c r="K17" i="2" s="1"/>
  <c r="I16" i="2"/>
  <c r="K16" i="2" s="1"/>
  <c r="I15" i="2"/>
  <c r="K15" i="2" s="1"/>
  <c r="I12" i="2"/>
  <c r="K12" i="2" s="1"/>
  <c r="I10" i="2"/>
  <c r="J10" i="2" s="1"/>
  <c r="I9" i="2"/>
  <c r="I8" i="2"/>
  <c r="J8" i="2" s="1"/>
  <c r="F6" i="2"/>
  <c r="J49" i="2" l="1"/>
  <c r="J94" i="2"/>
  <c r="J79" i="2"/>
  <c r="J6" i="2"/>
  <c r="K33" i="2"/>
  <c r="K9" i="2"/>
  <c r="J9" i="2"/>
  <c r="J24" i="2"/>
  <c r="J41" i="2"/>
  <c r="J62" i="2"/>
  <c r="K107" i="2"/>
  <c r="J17" i="2"/>
  <c r="J28" i="2"/>
  <c r="J38" i="2"/>
  <c r="J45" i="2"/>
  <c r="J55" i="2"/>
  <c r="J70" i="2"/>
  <c r="J83" i="2"/>
  <c r="J90" i="2"/>
  <c r="K99" i="2"/>
  <c r="J102" i="2"/>
  <c r="K21" i="2"/>
  <c r="K8" i="2"/>
  <c r="J12" i="2"/>
  <c r="J23" i="2"/>
  <c r="J27" i="2"/>
  <c r="J32" i="2"/>
  <c r="J37" i="2"/>
  <c r="J40" i="2"/>
  <c r="J44" i="2"/>
  <c r="J48" i="2"/>
  <c r="J52" i="2"/>
  <c r="J61" i="2"/>
  <c r="J67" i="2"/>
  <c r="J82" i="2"/>
  <c r="J85" i="2"/>
  <c r="J89" i="2"/>
  <c r="J93" i="2"/>
  <c r="J98" i="2"/>
  <c r="K113" i="2"/>
  <c r="K108" i="2"/>
  <c r="J112" i="2"/>
  <c r="K18" i="2"/>
  <c r="J22" i="2"/>
  <c r="K103" i="2"/>
  <c r="J16" i="2"/>
  <c r="J20" i="2"/>
  <c r="J26" i="2"/>
  <c r="J47" i="2"/>
  <c r="J60" i="2"/>
  <c r="J106" i="2"/>
  <c r="J115" i="2"/>
  <c r="K10" i="2"/>
  <c r="J15" i="2"/>
  <c r="J19" i="2"/>
  <c r="J25" i="2"/>
  <c r="J29" i="2"/>
  <c r="K31" i="2"/>
  <c r="J35" i="2"/>
  <c r="K36" i="2"/>
  <c r="J39" i="2"/>
  <c r="J42" i="2"/>
  <c r="K43" i="2"/>
  <c r="J46" i="2"/>
  <c r="J50" i="2"/>
  <c r="K51" i="2"/>
  <c r="J57" i="2"/>
  <c r="J64" i="2"/>
  <c r="K65" i="2"/>
  <c r="J72" i="2"/>
  <c r="K77" i="2"/>
  <c r="J80" i="2"/>
  <c r="K81" i="2"/>
  <c r="J84" i="2"/>
  <c r="K87" i="2"/>
  <c r="J91" i="2"/>
  <c r="K92" i="2"/>
  <c r="J97" i="2"/>
  <c r="J100" i="2"/>
  <c r="K101" i="2"/>
  <c r="J104" i="2"/>
  <c r="J109" i="2"/>
  <c r="K110" i="2"/>
  <c r="J114" i="2"/>
  <c r="I6" i="2"/>
  <c r="K6" i="2" s="1"/>
  <c r="L103" i="2" l="1"/>
  <c r="L101" i="2"/>
  <c r="L100" i="2"/>
  <c r="L99" i="2"/>
  <c r="L98" i="2"/>
  <c r="L90" i="2"/>
  <c r="L89" i="2"/>
  <c r="L87" i="2"/>
  <c r="K32" i="1"/>
  <c r="E32" i="1"/>
  <c r="K28" i="1"/>
  <c r="J28" i="1"/>
  <c r="K30" i="1"/>
  <c r="J30" i="1"/>
  <c r="K26" i="1"/>
  <c r="J26" i="1"/>
  <c r="J33" i="1"/>
  <c r="K29" i="1"/>
  <c r="J29" i="1"/>
  <c r="E29" i="1"/>
  <c r="F25" i="1"/>
  <c r="E25" i="1"/>
  <c r="K23" i="1"/>
  <c r="E23" i="1"/>
  <c r="J24" i="1"/>
  <c r="E24" i="1"/>
  <c r="E22" i="1"/>
  <c r="F116" i="2"/>
  <c r="I116" i="2" s="1"/>
  <c r="D19" i="1"/>
  <c r="M99" i="2" l="1"/>
  <c r="M101" i="2"/>
  <c r="E19" i="1"/>
  <c r="M100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<sst xmlns="http://schemas.openxmlformats.org/spreadsheetml/2006/main" count="572" uniqueCount="257">
  <si>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</si>
  <si>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</si>
  <si>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</si>
  <si>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</si>
  <si>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</si>
  <si>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</si>
  <si>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</si>
  <si>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</si>
  <si>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</si>
  <si>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</si>
  <si>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</si>
  <si>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</si>
  <si>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</si>
  <si>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</si>
  <si>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</si>
  <si>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</si>
  <si>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</si>
  <si>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</si>
  <si>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</si>
  <si>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</si>
  <si>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</si>
  <si>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</si>
  <si>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</si>
  <si>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</si>
  <si>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</si>
  <si>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</si>
  <si>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</si>
  <si>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</si>
  <si>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</si>
  <si>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</si>
  <si>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</si>
  <si>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</si>
  <si>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</si>
  <si>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</si>
  <si>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</si>
  <si>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</si>
  <si>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</si>
  <si>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</si>
  <si>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</si>
  <si>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</si>
  <si>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</si>
  <si>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</si>
  <si>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</si>
  <si>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</si>
  <si>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001 111 0503510 0000 120</t>
  </si>
  <si>
    <t>012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</si>
  <si>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</si>
  <si>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</si>
  <si>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</si>
  <si>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</si>
  <si>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</si>
  <si>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</si>
  <si>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</si>
  <si>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</si>
  <si>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</si>
  <si>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</si>
  <si>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</si>
  <si>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</si>
  <si>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</si>
  <si>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</si>
  <si>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</si>
  <si>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</si>
  <si>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</si>
  <si>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</si>
  <si>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</si>
  <si>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</si>
  <si>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</si>
  <si>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</si>
  <si>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</si>
  <si>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</si>
  <si>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</si>
  <si>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</si>
  <si>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</si>
  <si>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</si>
  <si>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</si>
  <si>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</si>
  <si>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</si>
  <si>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</si>
  <si>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</si>
  <si>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</si>
  <si>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</si>
  <si>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</si>
  <si>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</si>
  <si>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</si>
  <si>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</si>
  <si>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</si>
  <si>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</si>
  <si>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</si>
  <si>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</si>
  <si>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</si>
  <si>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</si>
  <si>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</si>
  <si>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</si>
  <si>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</si>
  <si>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</si>
  <si>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</si>
  <si>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</si>
  <si>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</si>
  <si>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</si>
  <si>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</si>
  <si>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</si>
  <si>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</si>
  <si>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</si>
  <si>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</si>
  <si>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</si>
  <si>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</si>
  <si>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</si>
  <si>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</si>
  <si>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</si>
  <si>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</si>
  <si>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</si>
  <si>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</si>
  <si>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</si>
  <si>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</si>
  <si>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</si>
  <si>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</si>
  <si>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</si>
  <si>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</si>
  <si>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</si>
  <si>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</si>
  <si>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</si>
  <si>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</si>
  <si>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001 202 0302410 0000 151</t>
  </si>
  <si>
    <t>002 0103 8110014121 211</t>
  </si>
  <si>
    <t>002 0103 8110014121 213</t>
  </si>
  <si>
    <t>002 0103 8110015122 212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</si>
  <si>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</si>
  <si>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</si>
  <si>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</si>
  <si>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</si>
  <si>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</si>
  <si>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</si>
  <si>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</si>
  <si>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</si>
  <si>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</si>
  <si>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</si>
  <si>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</si>
  <si>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</si>
  <si>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</si>
  <si>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</si>
  <si>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</si>
  <si>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</si>
  <si>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</si>
  <si>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</si>
  <si>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</si>
  <si>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</si>
  <si>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</si>
  <si>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</si>
  <si>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</si>
  <si>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</si>
  <si>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</si>
  <si>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</si>
  <si>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</si>
  <si>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</si>
  <si>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</si>
  <si>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</si>
  <si>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</si>
  <si>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</si>
  <si>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</si>
  <si>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</si>
  <si>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</si>
  <si>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</si>
  <si>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</si>
  <si>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</si>
  <si>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</si>
  <si>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</si>
  <si>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</si>
  <si>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</si>
  <si>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</si>
  <si>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</si>
  <si>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</si>
  <si>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</si>
  <si>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</si>
  <si>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</si>
  <si>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</si>
  <si>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</si>
  <si>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</si>
  <si>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001 0707 8601710244 226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</si>
  <si>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</si>
  <si>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</si>
  <si>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</si>
  <si>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</si>
  <si>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</si>
  <si>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</si>
  <si>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</si>
  <si>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</si>
  <si>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</si>
  <si>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</si>
  <si>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</si>
  <si>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</si>
  <si>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</si>
  <si>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</si>
  <si>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</si>
  <si>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</si>
  <si>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</si>
  <si>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</si>
  <si>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</si>
  <si>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</si>
  <si>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</si>
  <si>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</si>
  <si>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</si>
  <si>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</si>
  <si>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</si>
  <si>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</si>
  <si>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</si>
  <si>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</si>
  <si>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</si>
  <si>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</si>
  <si>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</si>
  <si>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</si>
  <si>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</si>
  <si>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</si>
  <si>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</si>
  <si>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</si>
  <si>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</si>
  <si>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002 0103 8117600540 251 011</t>
  </si>
  <si>
    <t>001 0409 8700009244 226</t>
  </si>
  <si>
    <t>001 0801 8600016243 225</t>
  </si>
  <si>
    <t>002 0103 8110015 244 290</t>
  </si>
  <si>
    <t>001 202 0299910 0000 151</t>
  </si>
  <si>
    <t>001 0409 8707088244 225(091)</t>
  </si>
  <si>
    <t>001 0502 8701020244 340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</si>
  <si>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</si>
  <si>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</si>
  <si>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</si>
  <si>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</si>
  <si>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</si>
  <si>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</si>
  <si>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001 0113 8460004244 221</t>
  </si>
  <si>
    <t>001 0501 8700601810 242</t>
  </si>
  <si>
    <t>001 0801 8607016244 310 061</t>
  </si>
  <si>
    <t>001 1105 8601138244 223</t>
  </si>
  <si>
    <t>Безвозмездные перечисления организациям, за исключением государственных и муниципальных организаций</t>
  </si>
  <si>
    <t>001 0409 8707014244 225(083)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</si>
  <si>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</si>
  <si>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001 0801 8600016 111 213 146</t>
  </si>
  <si>
    <t>001 0801 8600016 111 211 146</t>
  </si>
  <si>
    <t>018</t>
  </si>
  <si>
    <t>001 0801 8607035243 225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</si>
  <si>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</si>
  <si>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</si>
  <si>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001 0502 8707066 414 310</t>
  </si>
  <si>
    <t>001 0502 8707078414 226  071</t>
  </si>
  <si>
    <t>001 0502 8707026 244 225</t>
  </si>
  <si>
    <t>на 01 октября 2014 г.</t>
  </si>
  <si>
    <t>03 октября 2014 г.</t>
  </si>
  <si>
    <t>001 0502 8701023 243 225</t>
  </si>
  <si>
    <t>002 0103 8110015 242 221</t>
  </si>
  <si>
    <t>001 202 0207710 0000 151</t>
  </si>
  <si>
    <t>001 202 0221610 0000 151</t>
  </si>
  <si>
    <t>019</t>
  </si>
  <si>
    <t>020</t>
  </si>
  <si>
    <t>021</t>
  </si>
  <si>
    <t>022</t>
  </si>
  <si>
    <t>024</t>
  </si>
  <si>
    <t>023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</si>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</sst>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6" xfId="0" applyNumberFormat="1" applyFont="1" applyFill="1" applyBorder="1" applyAlignment="1">
      <alignment horizontal="center" vertical="top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4" fontId="0" fillId="0" borderId="18" xfId="0" applyNumberFormat="1" applyFont="1" applyFill="1" applyBorder="1" applyAlignment="1">
      <alignment horizontal="right" vertical="top"/>
    </xf>
    <xf numFmtId="4" fontId="0" fillId="0" borderId="8" xfId="0" applyNumberFormat="1" applyFont="1" applyFill="1" applyBorder="1" applyAlignment="1">
      <alignment horizontal="right" vertical="top"/>
    </xf>
    <xf numFmtId="49" fontId="9" fillId="0" borderId="21" xfId="1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0" fillId="0" borderId="8" xfId="0" applyNumberFormat="1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top" indent="2"/>
    </xf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4" fontId="1" fillId="0" borderId="0" xfId="0" applyNumberFormat="1" applyFont="1" applyFill="1" applyAlignment="1"/>
    <xf numFmtId="4" fontId="0" fillId="0" borderId="22" xfId="0" applyNumberFormat="1" applyFont="1" applyFill="1" applyBorder="1" applyAlignment="1"/>
    <xf numFmtId="4" fontId="0" fillId="0" borderId="15" xfId="0" applyNumberFormat="1" applyFont="1" applyFill="1" applyBorder="1" applyAlignment="1">
      <alignment horizontal="right" vertical="top"/>
    </xf>
    <xf numFmtId="4" fontId="0" fillId="0" borderId="23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</xdr:row>
      <xdr:rowOff>295275</xdr:rowOff>
    </xdr:from>
    <xdr:to>
      <xdr:col>10</xdr:col>
      <xdr:colOff>180975</xdr:colOff>
      <xdr:row>115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115</xdr:row>
      <xdr:rowOff>295275</xdr:rowOff>
    </xdr:from>
    <xdr:to>
      <xdr:col>3</xdr:col>
      <xdr:colOff>657225</xdr:colOff>
      <xdr:row>115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115</xdr:row>
      <xdr:rowOff>295275</xdr:rowOff>
    </xdr:from>
    <xdr:to>
      <xdr:col>1</xdr:col>
      <xdr:colOff>266700</xdr:colOff>
      <xdr:row>115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115</xdr:row>
      <xdr:rowOff>295275</xdr:rowOff>
    </xdr:from>
    <xdr:to>
      <xdr:col>1</xdr:col>
      <xdr:colOff>285750</xdr:colOff>
      <xdr:row>115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115</xdr:row>
      <xdr:rowOff>295275</xdr:rowOff>
    </xdr:from>
    <xdr:to>
      <xdr:col>3</xdr:col>
      <xdr:colOff>657225</xdr:colOff>
      <xdr:row>115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115</xdr:row>
      <xdr:rowOff>295275</xdr:rowOff>
    </xdr:from>
    <xdr:to>
      <xdr:col>8</xdr:col>
      <xdr:colOff>3175</xdr:colOff>
      <xdr:row>115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115</xdr:row>
      <xdr:rowOff>295275</xdr:rowOff>
    </xdr:from>
    <xdr:to>
      <xdr:col>3</xdr:col>
      <xdr:colOff>657225</xdr:colOff>
      <xdr:row>115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6" zoomScale="85" zoomScaleNormal="85" workbookViewId="0">
      <selection activeCell="J35" sqref="J35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4.5703125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82" t="s">
        <v>0</v>
      </c>
      <c r="F1" s="82" t="s">
        <v>0</v>
      </c>
    </row>
    <row r="2" spans="1:11" x14ac:dyDescent="0.2">
      <c r="E2" s="82" t="s">
        <v>1</v>
      </c>
      <c r="F2" s="82" t="s">
        <v>1</v>
      </c>
    </row>
    <row r="3" spans="1:11" ht="13.5" thickBot="1" x14ac:dyDescent="0.25">
      <c r="E3" s="82" t="s">
        <v>2</v>
      </c>
      <c r="F3" s="82" t="s">
        <v>2</v>
      </c>
      <c r="K3" s="35" t="s">
        <v>3</v>
      </c>
    </row>
    <row r="4" spans="1:11" x14ac:dyDescent="0.2">
      <c r="E4" s="82" t="s">
        <v>4</v>
      </c>
      <c r="F4" s="82" t="s">
        <v>4</v>
      </c>
      <c r="J4" s="36" t="s">
        <v>5</v>
      </c>
      <c r="K4" s="37" t="s">
        <v>6</v>
      </c>
    </row>
    <row r="5" spans="1:11" x14ac:dyDescent="0.2">
      <c r="B5" s="90" t="s">
        <v>244</v>
      </c>
      <c r="C5" s="90"/>
      <c r="D5" s="90"/>
      <c r="E5" s="90"/>
      <c r="F5" s="90"/>
      <c r="G5" s="90"/>
      <c r="H5" s="90"/>
      <c r="I5" s="90"/>
      <c r="J5" s="36" t="s">
        <v>7</v>
      </c>
      <c r="K5" s="38">
        <v>41913</v>
      </c>
    </row>
    <row r="6" spans="1:11" ht="25.5" customHeight="1" x14ac:dyDescent="0.2">
      <c r="A6" s="39" t="s">
        <v>8</v>
      </c>
      <c r="C6" s="91" t="s">
        <v>9</v>
      </c>
      <c r="D6" s="91"/>
      <c r="E6" s="91"/>
      <c r="F6" s="91"/>
      <c r="G6" s="91"/>
      <c r="H6" s="91"/>
      <c r="I6" s="91"/>
      <c r="K6" s="40"/>
    </row>
    <row r="7" spans="1:11" ht="25.5" x14ac:dyDescent="0.2">
      <c r="A7" s="39" t="s">
        <v>10</v>
      </c>
      <c r="C7" s="91"/>
      <c r="D7" s="91"/>
      <c r="E7" s="91"/>
      <c r="F7" s="91"/>
      <c r="G7" s="91"/>
      <c r="H7" s="91"/>
      <c r="I7" s="91"/>
      <c r="K7" s="41"/>
    </row>
    <row r="8" spans="1:11" x14ac:dyDescent="0.2">
      <c r="A8" s="39" t="s">
        <v>11</v>
      </c>
      <c r="B8" s="39"/>
      <c r="C8" s="91"/>
      <c r="D8" s="91"/>
      <c r="E8" s="91"/>
      <c r="F8" s="91"/>
      <c r="G8" s="91"/>
      <c r="H8" s="91"/>
      <c r="I8" s="91"/>
      <c r="J8" s="36" t="s">
        <v>12</v>
      </c>
      <c r="K8" s="42" t="s">
        <v>13</v>
      </c>
    </row>
    <row r="9" spans="1:11" x14ac:dyDescent="0.2">
      <c r="A9" s="39" t="s">
        <v>14</v>
      </c>
      <c r="C9" s="91"/>
      <c r="D9" s="91"/>
      <c r="E9" s="91"/>
      <c r="F9" s="91"/>
      <c r="G9" s="91"/>
      <c r="H9" s="91"/>
      <c r="I9" s="91"/>
      <c r="J9" s="36" t="s">
        <v>15</v>
      </c>
      <c r="K9" s="42" t="s">
        <v>16</v>
      </c>
    </row>
    <row r="10" spans="1:11" ht="12.75" customHeight="1" x14ac:dyDescent="0.2">
      <c r="A10" s="1" t="s">
        <v>17</v>
      </c>
      <c r="C10" s="91" t="s">
        <v>18</v>
      </c>
      <c r="D10" s="91"/>
      <c r="E10" s="91"/>
      <c r="F10" s="91"/>
      <c r="G10" s="91"/>
      <c r="H10" s="91"/>
      <c r="I10" s="91"/>
      <c r="J10" s="36" t="s">
        <v>203</v>
      </c>
      <c r="K10" s="42">
        <v>41612158</v>
      </c>
    </row>
    <row r="11" spans="1:11" x14ac:dyDescent="0.2">
      <c r="A11" s="1" t="s">
        <v>256</v>
      </c>
      <c r="J11" s="36"/>
      <c r="K11" s="42"/>
    </row>
    <row r="12" spans="1:11" ht="13.5" thickBot="1" x14ac:dyDescent="0.25">
      <c r="A12" s="1" t="s">
        <v>19</v>
      </c>
      <c r="J12" s="36" t="s">
        <v>20</v>
      </c>
      <c r="K12" s="43" t="s">
        <v>21</v>
      </c>
    </row>
    <row r="13" spans="1:11" ht="6" customHeight="1" x14ac:dyDescent="0.2"/>
    <row r="14" spans="1:11" x14ac:dyDescent="0.2">
      <c r="A14" s="92" t="s">
        <v>22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5.25" customHeight="1" x14ac:dyDescent="0.2"/>
    <row r="16" spans="1:11" ht="61.5" customHeight="1" x14ac:dyDescent="0.2">
      <c r="A16" s="83" t="s">
        <v>23</v>
      </c>
      <c r="B16" s="44" t="s">
        <v>24</v>
      </c>
      <c r="C16" s="44" t="s">
        <v>25</v>
      </c>
      <c r="D16" s="44"/>
      <c r="E16" s="44" t="s">
        <v>26</v>
      </c>
      <c r="F16" s="44" t="s">
        <v>26</v>
      </c>
      <c r="G16" s="93" t="s">
        <v>27</v>
      </c>
      <c r="H16" s="93"/>
      <c r="I16" s="93"/>
      <c r="J16" s="93"/>
      <c r="K16" s="44" t="s">
        <v>28</v>
      </c>
    </row>
    <row r="17" spans="1:18" ht="38.25" x14ac:dyDescent="0.2">
      <c r="A17" s="83"/>
      <c r="B17" s="44"/>
      <c r="C17" s="44"/>
      <c r="D17" s="44" t="s">
        <v>29</v>
      </c>
      <c r="E17" s="44"/>
      <c r="F17" s="44"/>
      <c r="G17" s="44" t="s">
        <v>30</v>
      </c>
      <c r="H17" s="44" t="s">
        <v>31</v>
      </c>
      <c r="I17" s="44" t="s">
        <v>32</v>
      </c>
      <c r="J17" s="44" t="s">
        <v>33</v>
      </c>
      <c r="K17" s="44"/>
    </row>
    <row r="18" spans="1:18" ht="13.5" thickBot="1" x14ac:dyDescent="0.25">
      <c r="A18" s="29" t="s">
        <v>34</v>
      </c>
      <c r="B18" s="29" t="s">
        <v>35</v>
      </c>
      <c r="C18" s="29" t="s">
        <v>36</v>
      </c>
      <c r="D18" s="29"/>
      <c r="E18" s="29" t="s">
        <v>37</v>
      </c>
      <c r="F18" s="29">
        <v>4</v>
      </c>
      <c r="G18" s="29">
        <v>5</v>
      </c>
      <c r="H18" s="29">
        <v>6</v>
      </c>
      <c r="I18" s="29">
        <v>7</v>
      </c>
      <c r="J18" s="45">
        <v>8</v>
      </c>
      <c r="K18" s="29">
        <v>9</v>
      </c>
    </row>
    <row r="19" spans="1:18" ht="15" x14ac:dyDescent="0.25">
      <c r="A19" s="54" t="s">
        <v>38</v>
      </c>
      <c r="B19" s="55" t="s">
        <v>39</v>
      </c>
      <c r="C19" s="56" t="s">
        <v>40</v>
      </c>
      <c r="D19" s="57">
        <f>D22+D24+D23+D25+D29+D32</f>
        <v>2315984</v>
      </c>
      <c r="E19" s="58">
        <f>E22+E24+E25+E29+E32+E23</f>
        <v>4315984</v>
      </c>
      <c r="F19" s="58">
        <f>SUM(F21:F34)</f>
        <v>43344934</v>
      </c>
      <c r="G19" s="58">
        <f>SUM(G21:G34)</f>
        <v>27948642.819999997</v>
      </c>
      <c r="H19" s="58" t="s">
        <v>41</v>
      </c>
      <c r="I19" s="58" t="s">
        <v>41</v>
      </c>
      <c r="J19" s="58">
        <f>SUM(J21:J34)</f>
        <v>27948642.819999997</v>
      </c>
      <c r="K19" s="58">
        <f>F19-G19</f>
        <v>15396291.180000003</v>
      </c>
      <c r="L19" s="84"/>
    </row>
    <row r="20" spans="1:18" ht="15.75" thickBot="1" x14ac:dyDescent="0.3">
      <c r="A20" s="59" t="s">
        <v>42</v>
      </c>
      <c r="B20" s="60"/>
      <c r="C20" s="61"/>
      <c r="D20" s="61"/>
      <c r="E20" s="62"/>
      <c r="F20" s="62"/>
      <c r="G20" s="62"/>
      <c r="H20" s="62"/>
      <c r="I20" s="85"/>
      <c r="J20" s="63"/>
      <c r="K20" s="64"/>
    </row>
    <row r="21" spans="1:18" s="46" customFormat="1" ht="90" x14ac:dyDescent="0.25">
      <c r="A21" s="65" t="s">
        <v>48</v>
      </c>
      <c r="B21" s="55">
        <v>11</v>
      </c>
      <c r="C21" s="67" t="s">
        <v>49</v>
      </c>
      <c r="D21" s="68">
        <v>0</v>
      </c>
      <c r="E21" s="68">
        <v>0</v>
      </c>
      <c r="F21" s="68">
        <v>0</v>
      </c>
      <c r="G21" s="68">
        <v>18851211.719999999</v>
      </c>
      <c r="H21" s="68"/>
      <c r="I21" s="86"/>
      <c r="J21" s="68">
        <f>G21</f>
        <v>18851211.719999999</v>
      </c>
      <c r="K21" s="87">
        <v>0</v>
      </c>
    </row>
    <row r="22" spans="1:18" s="46" customFormat="1" ht="75" x14ac:dyDescent="0.25">
      <c r="A22" s="65" t="s">
        <v>43</v>
      </c>
      <c r="B22" s="66" t="s">
        <v>45</v>
      </c>
      <c r="C22" s="67" t="s">
        <v>44</v>
      </c>
      <c r="D22" s="68">
        <v>1083333.33</v>
      </c>
      <c r="E22" s="68">
        <f>D22*2</f>
        <v>2166666.66</v>
      </c>
      <c r="F22" s="68">
        <v>7117100</v>
      </c>
      <c r="G22" s="68">
        <v>8243198.9699999997</v>
      </c>
      <c r="H22" s="68" t="s">
        <v>41</v>
      </c>
      <c r="I22" s="68" t="s">
        <v>41</v>
      </c>
      <c r="J22" s="68">
        <f>G22</f>
        <v>8243198.9699999997</v>
      </c>
      <c r="K22" s="69">
        <v>0</v>
      </c>
    </row>
    <row r="23" spans="1:18" s="46" customFormat="1" ht="120" x14ac:dyDescent="0.25">
      <c r="A23" s="65" t="s">
        <v>50</v>
      </c>
      <c r="B23" s="60">
        <v>13</v>
      </c>
      <c r="C23" s="67" t="s">
        <v>51</v>
      </c>
      <c r="D23" s="68">
        <v>666666.67000000004</v>
      </c>
      <c r="E23" s="68">
        <f>D23*2</f>
        <v>1333333.3400000001</v>
      </c>
      <c r="F23" s="68">
        <v>19734900</v>
      </c>
      <c r="G23" s="68">
        <v>927500.03</v>
      </c>
      <c r="H23" s="68"/>
      <c r="I23" s="68"/>
      <c r="J23" s="70">
        <f>G23</f>
        <v>927500.03</v>
      </c>
      <c r="K23" s="69">
        <f>F23-G23</f>
        <v>18807399.969999999</v>
      </c>
    </row>
    <row r="24" spans="1:18" s="46" customFormat="1" ht="60" x14ac:dyDescent="0.25">
      <c r="A24" s="65" t="s">
        <v>46</v>
      </c>
      <c r="B24" s="66" t="s">
        <v>224</v>
      </c>
      <c r="C24" s="67" t="s">
        <v>47</v>
      </c>
      <c r="D24" s="68">
        <v>0</v>
      </c>
      <c r="E24" s="68">
        <f>D24*2</f>
        <v>0</v>
      </c>
      <c r="F24" s="68">
        <v>0</v>
      </c>
      <c r="G24" s="68">
        <v>918507.72</v>
      </c>
      <c r="H24" s="68" t="s">
        <v>41</v>
      </c>
      <c r="I24" s="68" t="s">
        <v>41</v>
      </c>
      <c r="J24" s="70">
        <f t="shared" ref="J24:J29" si="0">G24</f>
        <v>918507.72</v>
      </c>
      <c r="K24" s="69">
        <v>0</v>
      </c>
    </row>
    <row r="25" spans="1:18" s="46" customFormat="1" ht="30" x14ac:dyDescent="0.25">
      <c r="A25" s="65" t="s">
        <v>52</v>
      </c>
      <c r="B25" s="66" t="s">
        <v>225</v>
      </c>
      <c r="C25" s="67" t="s">
        <v>53</v>
      </c>
      <c r="D25" s="68">
        <v>0</v>
      </c>
      <c r="E25" s="68">
        <f>D25*2</f>
        <v>0</v>
      </c>
      <c r="F25" s="68">
        <f>D25*5</f>
        <v>0</v>
      </c>
      <c r="G25" s="68">
        <v>1043800.39</v>
      </c>
      <c r="H25" s="68" t="s">
        <v>41</v>
      </c>
      <c r="I25" s="68" t="s">
        <v>41</v>
      </c>
      <c r="J25" s="70">
        <f t="shared" si="0"/>
        <v>1043800.39</v>
      </c>
      <c r="K25" s="69">
        <v>0</v>
      </c>
    </row>
    <row r="26" spans="1:18" s="46" customFormat="1" ht="45" x14ac:dyDescent="0.25">
      <c r="A26" s="65" t="s">
        <v>239</v>
      </c>
      <c r="B26" s="66" t="s">
        <v>226</v>
      </c>
      <c r="C26" s="67" t="s">
        <v>248</v>
      </c>
      <c r="D26" s="68"/>
      <c r="E26" s="68"/>
      <c r="F26" s="68">
        <v>2759000</v>
      </c>
      <c r="G26" s="68">
        <v>0</v>
      </c>
      <c r="H26" s="68"/>
      <c r="I26" s="68"/>
      <c r="J26" s="70">
        <f>G26</f>
        <v>0</v>
      </c>
      <c r="K26" s="69">
        <f>F26-G26</f>
        <v>2759000</v>
      </c>
    </row>
    <row r="27" spans="1:18" s="46" customFormat="1" ht="105" x14ac:dyDescent="0.25">
      <c r="A27" s="65" t="s">
        <v>234</v>
      </c>
      <c r="B27" s="66" t="s">
        <v>227</v>
      </c>
      <c r="C27" s="67" t="s">
        <v>249</v>
      </c>
      <c r="D27" s="68"/>
      <c r="E27" s="68"/>
      <c r="F27" s="68">
        <v>705548</v>
      </c>
      <c r="G27" s="68">
        <v>705548</v>
      </c>
      <c r="H27" s="68"/>
      <c r="I27" s="68"/>
      <c r="J27" s="70">
        <f>G27</f>
        <v>705548</v>
      </c>
      <c r="K27" s="69">
        <f t="shared" ref="K27" si="1">F27-G27</f>
        <v>0</v>
      </c>
    </row>
    <row r="28" spans="1:18" s="46" customFormat="1" ht="15" x14ac:dyDescent="0.25">
      <c r="A28" s="65" t="s">
        <v>56</v>
      </c>
      <c r="B28" s="66" t="s">
        <v>237</v>
      </c>
      <c r="C28" s="67" t="s">
        <v>219</v>
      </c>
      <c r="D28" s="68"/>
      <c r="E28" s="68"/>
      <c r="F28" s="68">
        <f>187170+970200+3000000+3782872</f>
        <v>7940242</v>
      </c>
      <c r="G28" s="68">
        <f>187170+485100+3763957.04</f>
        <v>4436227.04</v>
      </c>
      <c r="H28" s="68"/>
      <c r="I28" s="68"/>
      <c r="J28" s="70">
        <f>G28</f>
        <v>4436227.04</v>
      </c>
      <c r="K28" s="69">
        <f>F28-G28</f>
        <v>3504014.96</v>
      </c>
    </row>
    <row r="29" spans="1:18" s="46" customFormat="1" ht="60" x14ac:dyDescent="0.25">
      <c r="A29" s="65" t="s">
        <v>54</v>
      </c>
      <c r="B29" s="66" t="s">
        <v>250</v>
      </c>
      <c r="C29" s="67" t="s">
        <v>55</v>
      </c>
      <c r="D29" s="68">
        <v>315984</v>
      </c>
      <c r="E29" s="68">
        <f>D29</f>
        <v>315984</v>
      </c>
      <c r="F29" s="68">
        <v>399444</v>
      </c>
      <c r="G29" s="68">
        <v>399444</v>
      </c>
      <c r="H29" s="68" t="s">
        <v>41</v>
      </c>
      <c r="I29" s="68" t="s">
        <v>41</v>
      </c>
      <c r="J29" s="70">
        <f t="shared" si="0"/>
        <v>399444</v>
      </c>
      <c r="K29" s="69">
        <f t="shared" ref="K29" si="2">F29-G29</f>
        <v>0</v>
      </c>
    </row>
    <row r="30" spans="1:18" s="46" customFormat="1" ht="30" x14ac:dyDescent="0.25">
      <c r="A30" s="65" t="s">
        <v>240</v>
      </c>
      <c r="B30" s="66" t="s">
        <v>251</v>
      </c>
      <c r="C30" s="67" t="s">
        <v>122</v>
      </c>
      <c r="D30" s="68"/>
      <c r="E30" s="68"/>
      <c r="F30" s="68">
        <v>2000</v>
      </c>
      <c r="G30" s="68">
        <v>2000</v>
      </c>
      <c r="H30" s="68"/>
      <c r="I30" s="68"/>
      <c r="J30" s="70">
        <f>G30</f>
        <v>2000</v>
      </c>
      <c r="K30" s="69">
        <f>F30-G30</f>
        <v>0</v>
      </c>
    </row>
    <row r="31" spans="1:18" ht="71.25" customHeight="1" x14ac:dyDescent="0.25">
      <c r="A31" s="71" t="s">
        <v>222</v>
      </c>
      <c r="B31" s="66" t="s">
        <v>252</v>
      </c>
      <c r="C31" s="78" t="s">
        <v>223</v>
      </c>
      <c r="D31" s="79">
        <v>100000</v>
      </c>
      <c r="E31" s="80"/>
      <c r="F31" s="89">
        <v>300000</v>
      </c>
      <c r="G31" s="89">
        <v>200000</v>
      </c>
      <c r="H31" s="81"/>
      <c r="I31" s="81"/>
      <c r="J31" s="70">
        <f>G31</f>
        <v>200000</v>
      </c>
      <c r="K31" s="69">
        <f>F31-G31</f>
        <v>100000</v>
      </c>
      <c r="L31" s="48"/>
      <c r="M31" s="48"/>
      <c r="N31" s="48"/>
      <c r="O31" s="48"/>
      <c r="P31" s="48"/>
      <c r="Q31" s="48"/>
      <c r="R31" s="48"/>
    </row>
    <row r="32" spans="1:18" s="46" customFormat="1" ht="30" x14ac:dyDescent="0.25">
      <c r="A32" s="65" t="s">
        <v>58</v>
      </c>
      <c r="B32" s="66" t="s">
        <v>253</v>
      </c>
      <c r="C32" s="67" t="s">
        <v>59</v>
      </c>
      <c r="D32" s="68">
        <v>250000</v>
      </c>
      <c r="E32" s="68">
        <f>D32*2</f>
        <v>500000</v>
      </c>
      <c r="F32" s="68">
        <v>1586700</v>
      </c>
      <c r="G32" s="68">
        <v>1766940</v>
      </c>
      <c r="H32" s="68" t="s">
        <v>41</v>
      </c>
      <c r="I32" s="68" t="s">
        <v>41</v>
      </c>
      <c r="J32" s="70">
        <f>G32</f>
        <v>1766940</v>
      </c>
      <c r="K32" s="69">
        <f>F32-G32</f>
        <v>-180240</v>
      </c>
    </row>
    <row r="33" spans="1:18" s="46" customFormat="1" ht="60" x14ac:dyDescent="0.25">
      <c r="A33" s="65" t="s">
        <v>57</v>
      </c>
      <c r="B33" s="66" t="s">
        <v>255</v>
      </c>
      <c r="C33" s="67" t="s">
        <v>202</v>
      </c>
      <c r="D33" s="68"/>
      <c r="E33" s="68"/>
      <c r="F33" s="68">
        <v>0</v>
      </c>
      <c r="G33" s="68">
        <f>-14177615+2851425</f>
        <v>-11326190</v>
      </c>
      <c r="H33" s="68"/>
      <c r="I33" s="68"/>
      <c r="J33" s="70">
        <f t="shared" ref="J33" si="3">G33</f>
        <v>-11326190</v>
      </c>
      <c r="K33" s="69"/>
    </row>
    <row r="34" spans="1:18" ht="45.75" thickBot="1" x14ac:dyDescent="0.3">
      <c r="A34" s="72" t="s">
        <v>60</v>
      </c>
      <c r="B34" s="66" t="s">
        <v>254</v>
      </c>
      <c r="C34" s="73" t="s">
        <v>61</v>
      </c>
      <c r="D34" s="74">
        <v>624999.99</v>
      </c>
      <c r="E34" s="74">
        <v>474805.37</v>
      </c>
      <c r="F34" s="75">
        <v>2800000</v>
      </c>
      <c r="G34" s="75">
        <v>1780454.95</v>
      </c>
      <c r="H34" s="75"/>
      <c r="I34" s="75"/>
      <c r="J34" s="76">
        <f>G34</f>
        <v>1780454.95</v>
      </c>
      <c r="K34" s="77">
        <f t="shared" ref="K34" si="4">F34-G34</f>
        <v>1019545.05</v>
      </c>
    </row>
    <row r="35" spans="1:18" x14ac:dyDescent="0.2">
      <c r="A35" s="49"/>
      <c r="B35" s="50"/>
      <c r="C35" s="50"/>
      <c r="D35" s="48"/>
      <c r="E35" s="50"/>
      <c r="F35" s="50"/>
      <c r="G35" s="50"/>
      <c r="H35" s="50"/>
      <c r="I35" s="50"/>
      <c r="J35" s="50"/>
      <c r="K35" s="50"/>
    </row>
    <row r="36" spans="1:18" ht="24.95" customHeight="1" x14ac:dyDescent="0.2">
      <c r="A36" s="51"/>
      <c r="B36" s="47"/>
      <c r="C36" s="47"/>
      <c r="D36" s="47"/>
      <c r="E36" s="52"/>
      <c r="F36" s="52"/>
      <c r="G36" s="52"/>
      <c r="H36" s="52"/>
      <c r="I36" s="52"/>
      <c r="J36" s="52"/>
      <c r="K36" s="52"/>
      <c r="L36" s="48"/>
      <c r="M36" s="48"/>
      <c r="N36" s="48"/>
      <c r="O36" s="48"/>
      <c r="P36" s="48"/>
      <c r="Q36" s="48"/>
      <c r="R36" s="48"/>
    </row>
    <row r="37" spans="1:18" ht="24.95" customHeight="1" x14ac:dyDescent="0.2">
      <c r="A37" s="53"/>
      <c r="B37" s="47"/>
      <c r="C37" s="47"/>
      <c r="D37" s="47"/>
      <c r="E37" s="47"/>
      <c r="F37" s="47"/>
      <c r="G37" s="47"/>
      <c r="H37" s="52"/>
      <c r="I37" s="52"/>
      <c r="J37" s="52"/>
      <c r="K37" s="47"/>
      <c r="L37" s="48"/>
      <c r="M37" s="48"/>
      <c r="N37" s="48"/>
      <c r="O37" s="48"/>
      <c r="P37" s="48"/>
      <c r="Q37" s="48"/>
      <c r="R37" s="48"/>
    </row>
    <row r="38" spans="1:18" ht="4.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opLeftCell="A106" workbookViewId="0">
      <selection activeCell="D131" sqref="D131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1" style="17" customWidth="1"/>
    <col min="4" max="4" width="16.85546875" style="17" customWidth="1"/>
    <col min="5" max="5" width="15.7109375" style="17" customWidth="1"/>
    <col min="6" max="6" width="15.1406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ht="11.25" customHeight="1" x14ac:dyDescent="0.2">
      <c r="A1" s="94" t="s">
        <v>62</v>
      </c>
      <c r="B1" s="94"/>
      <c r="C1" s="94"/>
      <c r="D1" s="94"/>
      <c r="E1" s="94"/>
      <c r="F1" s="94"/>
      <c r="G1" s="94"/>
      <c r="H1" s="94"/>
      <c r="I1" s="94"/>
    </row>
    <row r="2" spans="1:20" ht="5.25" hidden="1" customHeight="1" x14ac:dyDescent="0.2"/>
    <row r="3" spans="1:20" ht="39.75" customHeight="1" x14ac:dyDescent="0.2">
      <c r="A3" s="88" t="s">
        <v>23</v>
      </c>
      <c r="B3" s="26" t="s">
        <v>24</v>
      </c>
      <c r="C3" s="26" t="s">
        <v>63</v>
      </c>
      <c r="D3" s="26" t="s">
        <v>26</v>
      </c>
      <c r="E3" s="26" t="s">
        <v>64</v>
      </c>
      <c r="F3" s="95" t="s">
        <v>27</v>
      </c>
      <c r="G3" s="95"/>
      <c r="H3" s="95"/>
      <c r="I3" s="95"/>
      <c r="J3" s="96" t="s">
        <v>28</v>
      </c>
      <c r="K3" s="96"/>
    </row>
    <row r="4" spans="1:20" ht="41.25" customHeight="1" x14ac:dyDescent="0.2">
      <c r="A4" s="88"/>
      <c r="B4" s="26"/>
      <c r="C4" s="26"/>
      <c r="D4" s="26"/>
      <c r="E4" s="26"/>
      <c r="F4" s="26" t="s">
        <v>30</v>
      </c>
      <c r="G4" s="26" t="s">
        <v>31</v>
      </c>
      <c r="H4" s="26" t="s">
        <v>32</v>
      </c>
      <c r="I4" s="26" t="s">
        <v>33</v>
      </c>
      <c r="J4" s="26" t="s">
        <v>65</v>
      </c>
      <c r="K4" s="26" t="s">
        <v>66</v>
      </c>
    </row>
    <row r="5" spans="1:20" x14ac:dyDescent="0.2">
      <c r="A5" s="27" t="s">
        <v>34</v>
      </c>
      <c r="B5" s="27" t="s">
        <v>35</v>
      </c>
      <c r="C5" s="27" t="s">
        <v>36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ht="21.75" customHeight="1" x14ac:dyDescent="0.2">
      <c r="A6" s="2" t="s">
        <v>67</v>
      </c>
      <c r="B6" s="28">
        <v>200</v>
      </c>
      <c r="C6" s="19" t="s">
        <v>40</v>
      </c>
      <c r="D6" s="31">
        <f>SUM(D8:D116)</f>
        <v>133530583.99999999</v>
      </c>
      <c r="E6" s="31">
        <f>SUM(E8:E116)</f>
        <v>118347166.22999999</v>
      </c>
      <c r="F6" s="31">
        <f>SUM(F8:F115)</f>
        <v>60749018.149999991</v>
      </c>
      <c r="G6" s="31" t="s">
        <v>41</v>
      </c>
      <c r="H6" s="31" t="s">
        <v>41</v>
      </c>
      <c r="I6" s="31">
        <f>F6</f>
        <v>60749018.149999991</v>
      </c>
      <c r="J6" s="31">
        <f>D6-F6</f>
        <v>72781565.849999994</v>
      </c>
      <c r="K6" s="31">
        <f>E6-I6</f>
        <v>57598148.079999998</v>
      </c>
    </row>
    <row r="7" spans="1:20" ht="10.5" customHeight="1" x14ac:dyDescent="0.2">
      <c r="A7" s="21" t="s">
        <v>42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68</v>
      </c>
      <c r="B8" s="28">
        <v>202</v>
      </c>
      <c r="C8" s="30" t="s">
        <v>123</v>
      </c>
      <c r="D8" s="32">
        <v>438000</v>
      </c>
      <c r="E8" s="32">
        <v>330000</v>
      </c>
      <c r="F8" s="32">
        <v>212255.57</v>
      </c>
      <c r="G8" s="33" t="s">
        <v>41</v>
      </c>
      <c r="H8" s="33" t="s">
        <v>41</v>
      </c>
      <c r="I8" s="32">
        <f t="shared" ref="I8:I85" si="0">F8</f>
        <v>212255.57</v>
      </c>
      <c r="J8" s="32">
        <f>D8-I8</f>
        <v>225744.43</v>
      </c>
      <c r="K8" s="32">
        <f>E8-I8</f>
        <v>117744.43</v>
      </c>
    </row>
    <row r="9" spans="1:20" ht="25.5" x14ac:dyDescent="0.2">
      <c r="A9" s="2" t="s">
        <v>70</v>
      </c>
      <c r="B9" s="19">
        <v>203</v>
      </c>
      <c r="C9" s="30" t="s">
        <v>124</v>
      </c>
      <c r="D9" s="32">
        <v>174800</v>
      </c>
      <c r="E9" s="32">
        <v>131800</v>
      </c>
      <c r="F9" s="32">
        <v>72629.23</v>
      </c>
      <c r="G9" s="33" t="s">
        <v>41</v>
      </c>
      <c r="H9" s="33" t="s">
        <v>41</v>
      </c>
      <c r="I9" s="32">
        <f t="shared" si="0"/>
        <v>72629.23</v>
      </c>
      <c r="J9" s="32">
        <f t="shared" ref="J9:J85" si="1">D9-I9</f>
        <v>102170.77</v>
      </c>
      <c r="K9" s="32">
        <f t="shared" ref="K9:K85" si="2">E9-I9</f>
        <v>59170.770000000004</v>
      </c>
    </row>
    <row r="10" spans="1:20" ht="19.5" customHeight="1" x14ac:dyDescent="0.2">
      <c r="A10" s="2" t="s">
        <v>69</v>
      </c>
      <c r="B10" s="28">
        <v>204</v>
      </c>
      <c r="C10" s="30" t="s">
        <v>125</v>
      </c>
      <c r="D10" s="32">
        <v>68400</v>
      </c>
      <c r="E10" s="32">
        <v>51003</v>
      </c>
      <c r="F10" s="32">
        <v>39036.559999999998</v>
      </c>
      <c r="G10" s="33" t="s">
        <v>41</v>
      </c>
      <c r="H10" s="33" t="s">
        <v>41</v>
      </c>
      <c r="I10" s="32">
        <f>F10</f>
        <v>39036.559999999998</v>
      </c>
      <c r="J10" s="32">
        <f>D10-I10</f>
        <v>29363.440000000002</v>
      </c>
      <c r="K10" s="32">
        <f>E10-I10</f>
        <v>11966.440000000002</v>
      </c>
    </row>
    <row r="11" spans="1:20" x14ac:dyDescent="0.2">
      <c r="A11" s="2" t="s">
        <v>72</v>
      </c>
      <c r="B11" s="19">
        <v>205</v>
      </c>
      <c r="C11" s="30" t="s">
        <v>213</v>
      </c>
      <c r="D11" s="32">
        <v>483500</v>
      </c>
      <c r="E11" s="32">
        <v>483500</v>
      </c>
      <c r="F11" s="32">
        <v>406903</v>
      </c>
      <c r="G11" s="33"/>
      <c r="H11" s="33"/>
      <c r="I11" s="32">
        <f>F11</f>
        <v>406903</v>
      </c>
      <c r="J11" s="32">
        <f>D11-I11</f>
        <v>76597</v>
      </c>
      <c r="K11" s="32">
        <f>E11-I11</f>
        <v>76597</v>
      </c>
    </row>
    <row r="12" spans="1:20" x14ac:dyDescent="0.2">
      <c r="A12" s="2" t="s">
        <v>76</v>
      </c>
      <c r="B12" s="28">
        <v>206</v>
      </c>
      <c r="C12" s="30" t="s">
        <v>247</v>
      </c>
      <c r="D12" s="32">
        <v>4000</v>
      </c>
      <c r="E12" s="32">
        <v>4000</v>
      </c>
      <c r="F12" s="32">
        <v>4000</v>
      </c>
      <c r="G12" s="33" t="s">
        <v>41</v>
      </c>
      <c r="H12" s="33" t="s">
        <v>41</v>
      </c>
      <c r="I12" s="32">
        <f t="shared" si="0"/>
        <v>4000</v>
      </c>
      <c r="J12" s="32">
        <f t="shared" si="1"/>
        <v>0</v>
      </c>
      <c r="K12" s="32">
        <f t="shared" si="2"/>
        <v>0</v>
      </c>
    </row>
    <row r="13" spans="1:20" x14ac:dyDescent="0.2">
      <c r="A13" s="2" t="s">
        <v>73</v>
      </c>
      <c r="B13" s="28">
        <v>208</v>
      </c>
      <c r="C13" s="30" t="s">
        <v>218</v>
      </c>
      <c r="D13" s="32">
        <v>18023</v>
      </c>
      <c r="E13" s="32">
        <v>18023</v>
      </c>
      <c r="F13" s="32">
        <v>17902.88</v>
      </c>
      <c r="G13" s="33"/>
      <c r="H13" s="33"/>
      <c r="I13" s="32">
        <f t="shared" si="0"/>
        <v>17902.88</v>
      </c>
      <c r="J13" s="32">
        <f t="shared" si="1"/>
        <v>120.11999999999898</v>
      </c>
      <c r="K13" s="32">
        <f t="shared" si="2"/>
        <v>120.11999999999898</v>
      </c>
    </row>
    <row r="14" spans="1:20" ht="38.25" x14ac:dyDescent="0.2">
      <c r="A14" s="2" t="s">
        <v>79</v>
      </c>
      <c r="B14" s="19">
        <v>209</v>
      </c>
      <c r="C14" s="30" t="s">
        <v>215</v>
      </c>
      <c r="D14" s="32">
        <v>48400</v>
      </c>
      <c r="E14" s="32">
        <v>36400</v>
      </c>
      <c r="F14" s="32">
        <v>0</v>
      </c>
      <c r="G14" s="33"/>
      <c r="H14" s="33"/>
      <c r="I14" s="32">
        <f>F14</f>
        <v>0</v>
      </c>
      <c r="J14" s="32">
        <f>D14-I14</f>
        <v>48400</v>
      </c>
      <c r="K14" s="32">
        <f>E14-I14</f>
        <v>36400</v>
      </c>
    </row>
    <row r="15" spans="1:20" x14ac:dyDescent="0.2">
      <c r="A15" s="2" t="s">
        <v>68</v>
      </c>
      <c r="B15" s="28">
        <v>210</v>
      </c>
      <c r="C15" s="30" t="s">
        <v>126</v>
      </c>
      <c r="D15" s="32">
        <v>1660000</v>
      </c>
      <c r="E15" s="32">
        <v>1284945</v>
      </c>
      <c r="F15" s="32">
        <v>1155931.08</v>
      </c>
      <c r="G15" s="33" t="s">
        <v>41</v>
      </c>
      <c r="H15" s="33" t="s">
        <v>41</v>
      </c>
      <c r="I15" s="32">
        <f t="shared" si="0"/>
        <v>1155931.08</v>
      </c>
      <c r="J15" s="32">
        <f t="shared" si="1"/>
        <v>504068.91999999993</v>
      </c>
      <c r="K15" s="32">
        <f t="shared" si="2"/>
        <v>129013.91999999993</v>
      </c>
    </row>
    <row r="16" spans="1:20" ht="25.5" x14ac:dyDescent="0.2">
      <c r="A16" s="2" t="s">
        <v>70</v>
      </c>
      <c r="B16" s="19">
        <v>211</v>
      </c>
      <c r="C16" s="30" t="s">
        <v>127</v>
      </c>
      <c r="D16" s="32">
        <v>378800</v>
      </c>
      <c r="E16" s="32">
        <v>308200</v>
      </c>
      <c r="F16" s="32">
        <v>268646.63</v>
      </c>
      <c r="G16" s="33" t="s">
        <v>41</v>
      </c>
      <c r="H16" s="33" t="s">
        <v>41</v>
      </c>
      <c r="I16" s="32">
        <f t="shared" si="0"/>
        <v>268646.63</v>
      </c>
      <c r="J16" s="32">
        <f t="shared" si="1"/>
        <v>110153.37</v>
      </c>
      <c r="K16" s="32">
        <f t="shared" si="2"/>
        <v>39553.369999999995</v>
      </c>
    </row>
    <row r="17" spans="1:12" x14ac:dyDescent="0.2">
      <c r="A17" s="2" t="s">
        <v>68</v>
      </c>
      <c r="B17" s="28">
        <v>212</v>
      </c>
      <c r="C17" s="30" t="s">
        <v>128</v>
      </c>
      <c r="D17" s="32">
        <v>963100</v>
      </c>
      <c r="E17" s="32">
        <v>832000</v>
      </c>
      <c r="F17" s="32">
        <v>820078.82</v>
      </c>
      <c r="G17" s="33" t="s">
        <v>41</v>
      </c>
      <c r="H17" s="33" t="s">
        <v>41</v>
      </c>
      <c r="I17" s="32">
        <f t="shared" si="0"/>
        <v>820078.82</v>
      </c>
      <c r="J17" s="32">
        <f t="shared" si="1"/>
        <v>143021.18000000005</v>
      </c>
      <c r="K17" s="32">
        <f t="shared" si="2"/>
        <v>11921.180000000051</v>
      </c>
    </row>
    <row r="18" spans="1:12" ht="25.5" x14ac:dyDescent="0.2">
      <c r="A18" s="2" t="s">
        <v>70</v>
      </c>
      <c r="B18" s="19">
        <v>213</v>
      </c>
      <c r="C18" s="30" t="s">
        <v>129</v>
      </c>
      <c r="D18" s="32">
        <v>283200</v>
      </c>
      <c r="E18" s="32">
        <v>252000</v>
      </c>
      <c r="F18" s="32">
        <v>216504.23</v>
      </c>
      <c r="G18" s="33" t="s">
        <v>41</v>
      </c>
      <c r="H18" s="33" t="s">
        <v>41</v>
      </c>
      <c r="I18" s="32">
        <f t="shared" si="0"/>
        <v>216504.23</v>
      </c>
      <c r="J18" s="32">
        <f t="shared" si="1"/>
        <v>66695.76999999999</v>
      </c>
      <c r="K18" s="32">
        <f t="shared" si="2"/>
        <v>35495.76999999999</v>
      </c>
    </row>
    <row r="19" spans="1:12" x14ac:dyDescent="0.2">
      <c r="A19" s="2" t="s">
        <v>68</v>
      </c>
      <c r="B19" s="28">
        <v>214</v>
      </c>
      <c r="C19" s="30" t="s">
        <v>130</v>
      </c>
      <c r="D19" s="32">
        <v>1305400</v>
      </c>
      <c r="E19" s="32">
        <v>1248000</v>
      </c>
      <c r="F19" s="32">
        <v>801598.8</v>
      </c>
      <c r="G19" s="33" t="s">
        <v>41</v>
      </c>
      <c r="H19" s="33" t="s">
        <v>41</v>
      </c>
      <c r="I19" s="32">
        <f t="shared" si="0"/>
        <v>801598.8</v>
      </c>
      <c r="J19" s="32">
        <f t="shared" si="1"/>
        <v>503801.19999999995</v>
      </c>
      <c r="K19" s="32">
        <f t="shared" si="2"/>
        <v>446401.19999999995</v>
      </c>
    </row>
    <row r="20" spans="1:12" x14ac:dyDescent="0.2">
      <c r="A20" s="2" t="s">
        <v>68</v>
      </c>
      <c r="B20" s="19">
        <v>215</v>
      </c>
      <c r="C20" s="30" t="s">
        <v>131</v>
      </c>
      <c r="D20" s="32">
        <v>6638600</v>
      </c>
      <c r="E20" s="32">
        <v>4648600</v>
      </c>
      <c r="F20" s="32">
        <v>3638637.02</v>
      </c>
      <c r="G20" s="33" t="s">
        <v>41</v>
      </c>
      <c r="H20" s="33" t="s">
        <v>41</v>
      </c>
      <c r="I20" s="32">
        <f t="shared" si="0"/>
        <v>3638637.02</v>
      </c>
      <c r="J20" s="32">
        <f t="shared" si="1"/>
        <v>2999962.98</v>
      </c>
      <c r="K20" s="32">
        <f t="shared" si="2"/>
        <v>1009962.98</v>
      </c>
    </row>
    <row r="21" spans="1:12" ht="25.5" x14ac:dyDescent="0.2">
      <c r="A21" s="2" t="s">
        <v>70</v>
      </c>
      <c r="B21" s="28">
        <v>216</v>
      </c>
      <c r="C21" s="30" t="s">
        <v>132</v>
      </c>
      <c r="D21" s="32">
        <v>538333</v>
      </c>
      <c r="E21" s="32">
        <v>440333</v>
      </c>
      <c r="F21" s="32">
        <v>245358.56</v>
      </c>
      <c r="G21" s="33" t="s">
        <v>41</v>
      </c>
      <c r="H21" s="33" t="s">
        <v>41</v>
      </c>
      <c r="I21" s="32">
        <f t="shared" si="0"/>
        <v>245358.56</v>
      </c>
      <c r="J21" s="32">
        <f t="shared" si="1"/>
        <v>292974.44</v>
      </c>
      <c r="K21" s="32">
        <f t="shared" si="2"/>
        <v>194974.44</v>
      </c>
      <c r="L21" s="18"/>
    </row>
    <row r="22" spans="1:12" ht="25.5" x14ac:dyDescent="0.2">
      <c r="A22" s="2" t="s">
        <v>70</v>
      </c>
      <c r="B22" s="19">
        <v>217</v>
      </c>
      <c r="C22" s="30" t="s">
        <v>133</v>
      </c>
      <c r="D22" s="32">
        <v>2025167</v>
      </c>
      <c r="E22" s="32">
        <v>1394367</v>
      </c>
      <c r="F22" s="32">
        <v>1161660.99</v>
      </c>
      <c r="G22" s="33"/>
      <c r="H22" s="33"/>
      <c r="I22" s="32">
        <f t="shared" si="0"/>
        <v>1161660.99</v>
      </c>
      <c r="J22" s="32">
        <f t="shared" si="1"/>
        <v>863506.01</v>
      </c>
      <c r="K22" s="32">
        <f t="shared" si="2"/>
        <v>232706.01</v>
      </c>
    </row>
    <row r="23" spans="1:12" x14ac:dyDescent="0.2">
      <c r="A23" s="2" t="s">
        <v>76</v>
      </c>
      <c r="B23" s="28">
        <v>218</v>
      </c>
      <c r="C23" s="30" t="s">
        <v>134</v>
      </c>
      <c r="D23" s="32">
        <v>188000</v>
      </c>
      <c r="E23" s="32">
        <v>142500</v>
      </c>
      <c r="F23" s="32">
        <v>125650.41</v>
      </c>
      <c r="G23" s="33" t="s">
        <v>41</v>
      </c>
      <c r="H23" s="33" t="s">
        <v>41</v>
      </c>
      <c r="I23" s="32">
        <f t="shared" si="0"/>
        <v>125650.41</v>
      </c>
      <c r="J23" s="32">
        <f t="shared" si="1"/>
        <v>62349.59</v>
      </c>
      <c r="K23" s="32">
        <f t="shared" si="2"/>
        <v>16849.589999999997</v>
      </c>
    </row>
    <row r="24" spans="1:12" x14ac:dyDescent="0.2">
      <c r="A24" s="2" t="s">
        <v>72</v>
      </c>
      <c r="B24" s="19">
        <v>219</v>
      </c>
      <c r="C24" s="30" t="s">
        <v>135</v>
      </c>
      <c r="D24" s="32">
        <v>4200</v>
      </c>
      <c r="E24" s="32">
        <v>4200</v>
      </c>
      <c r="F24" s="32">
        <v>0</v>
      </c>
      <c r="G24" s="33" t="s">
        <v>41</v>
      </c>
      <c r="H24" s="33" t="s">
        <v>41</v>
      </c>
      <c r="I24" s="32">
        <f t="shared" si="0"/>
        <v>0</v>
      </c>
      <c r="J24" s="32">
        <f t="shared" si="1"/>
        <v>4200</v>
      </c>
      <c r="K24" s="32">
        <f t="shared" si="2"/>
        <v>4200</v>
      </c>
      <c r="L24" s="18"/>
    </row>
    <row r="25" spans="1:12" x14ac:dyDescent="0.2">
      <c r="A25" s="2" t="s">
        <v>72</v>
      </c>
      <c r="B25" s="28">
        <v>220</v>
      </c>
      <c r="C25" s="30" t="s">
        <v>136</v>
      </c>
      <c r="D25" s="32">
        <v>2000</v>
      </c>
      <c r="E25" s="32">
        <v>0</v>
      </c>
      <c r="F25" s="32">
        <v>0</v>
      </c>
      <c r="G25" s="33"/>
      <c r="H25" s="33"/>
      <c r="I25" s="32">
        <f t="shared" si="0"/>
        <v>0</v>
      </c>
      <c r="J25" s="32">
        <f t="shared" si="1"/>
        <v>2000</v>
      </c>
      <c r="K25" s="32">
        <f t="shared" si="2"/>
        <v>0</v>
      </c>
    </row>
    <row r="26" spans="1:12" ht="38.25" x14ac:dyDescent="0.2">
      <c r="A26" s="2" t="s">
        <v>79</v>
      </c>
      <c r="B26" s="19">
        <v>221</v>
      </c>
      <c r="C26" s="30" t="s">
        <v>137</v>
      </c>
      <c r="D26" s="32">
        <v>443025</v>
      </c>
      <c r="E26" s="32">
        <v>332268.75</v>
      </c>
      <c r="F26" s="32">
        <v>295350</v>
      </c>
      <c r="G26" s="33" t="s">
        <v>41</v>
      </c>
      <c r="H26" s="33" t="s">
        <v>41</v>
      </c>
      <c r="I26" s="32">
        <f t="shared" si="0"/>
        <v>295350</v>
      </c>
      <c r="J26" s="32">
        <f t="shared" si="1"/>
        <v>147675</v>
      </c>
      <c r="K26" s="32">
        <f t="shared" si="2"/>
        <v>36918.75</v>
      </c>
    </row>
    <row r="27" spans="1:12" ht="38.25" x14ac:dyDescent="0.2">
      <c r="A27" s="2" t="s">
        <v>79</v>
      </c>
      <c r="B27" s="28">
        <v>222</v>
      </c>
      <c r="C27" s="30" t="s">
        <v>138</v>
      </c>
      <c r="D27" s="32">
        <v>356800</v>
      </c>
      <c r="E27" s="32">
        <v>267600</v>
      </c>
      <c r="F27" s="32">
        <v>109783.5</v>
      </c>
      <c r="G27" s="33" t="s">
        <v>41</v>
      </c>
      <c r="H27" s="33" t="s">
        <v>41</v>
      </c>
      <c r="I27" s="32">
        <f t="shared" si="0"/>
        <v>109783.5</v>
      </c>
      <c r="J27" s="32">
        <f t="shared" si="1"/>
        <v>247016.5</v>
      </c>
      <c r="K27" s="32">
        <f t="shared" si="2"/>
        <v>157816.5</v>
      </c>
    </row>
    <row r="28" spans="1:12" x14ac:dyDescent="0.2">
      <c r="A28" s="2" t="s">
        <v>73</v>
      </c>
      <c r="B28" s="19">
        <v>223</v>
      </c>
      <c r="C28" s="30" t="s">
        <v>139</v>
      </c>
      <c r="D28" s="32">
        <v>196537</v>
      </c>
      <c r="E28" s="32">
        <v>196537</v>
      </c>
      <c r="F28" s="32">
        <v>196537</v>
      </c>
      <c r="G28" s="33" t="s">
        <v>41</v>
      </c>
      <c r="H28" s="33" t="s">
        <v>41</v>
      </c>
      <c r="I28" s="32">
        <f t="shared" si="0"/>
        <v>196537</v>
      </c>
      <c r="J28" s="32">
        <f t="shared" si="1"/>
        <v>0</v>
      </c>
      <c r="K28" s="32">
        <f t="shared" si="2"/>
        <v>0</v>
      </c>
    </row>
    <row r="29" spans="1:12" x14ac:dyDescent="0.2">
      <c r="A29" s="2" t="s">
        <v>73</v>
      </c>
      <c r="B29" s="28">
        <v>224</v>
      </c>
      <c r="C29" s="30" t="s">
        <v>140</v>
      </c>
      <c r="D29" s="32">
        <v>2000000</v>
      </c>
      <c r="E29" s="32">
        <v>2000000</v>
      </c>
      <c r="F29" s="32">
        <v>0</v>
      </c>
      <c r="G29" s="33" t="s">
        <v>41</v>
      </c>
      <c r="H29" s="33" t="s">
        <v>41</v>
      </c>
      <c r="I29" s="32">
        <f t="shared" si="0"/>
        <v>0</v>
      </c>
      <c r="J29" s="32">
        <f t="shared" si="1"/>
        <v>2000000</v>
      </c>
      <c r="K29" s="32">
        <f t="shared" si="2"/>
        <v>2000000</v>
      </c>
    </row>
    <row r="30" spans="1:12" x14ac:dyDescent="0.2">
      <c r="A30" s="2" t="s">
        <v>76</v>
      </c>
      <c r="B30" s="19">
        <v>225</v>
      </c>
      <c r="C30" s="30" t="s">
        <v>228</v>
      </c>
      <c r="D30" s="32">
        <v>25000</v>
      </c>
      <c r="E30" s="32">
        <v>25000</v>
      </c>
      <c r="F30" s="32">
        <v>18660.29</v>
      </c>
      <c r="G30" s="33"/>
      <c r="H30" s="33"/>
      <c r="I30" s="32">
        <f t="shared" si="0"/>
        <v>18660.29</v>
      </c>
      <c r="J30" s="32">
        <f t="shared" si="1"/>
        <v>6339.7099999999991</v>
      </c>
      <c r="K30" s="32">
        <f t="shared" si="2"/>
        <v>6339.7099999999991</v>
      </c>
    </row>
    <row r="31" spans="1:12" x14ac:dyDescent="0.2">
      <c r="A31" s="2" t="s">
        <v>77</v>
      </c>
      <c r="B31" s="28">
        <v>226</v>
      </c>
      <c r="C31" s="30" t="s">
        <v>141</v>
      </c>
      <c r="D31" s="32">
        <v>605000</v>
      </c>
      <c r="E31" s="32">
        <v>605000</v>
      </c>
      <c r="F31" s="32">
        <v>171963.29</v>
      </c>
      <c r="G31" s="33" t="s">
        <v>41</v>
      </c>
      <c r="H31" s="33" t="s">
        <v>41</v>
      </c>
      <c r="I31" s="32">
        <f t="shared" si="0"/>
        <v>171963.29</v>
      </c>
      <c r="J31" s="32">
        <f t="shared" si="1"/>
        <v>433036.70999999996</v>
      </c>
      <c r="K31" s="32">
        <f t="shared" si="2"/>
        <v>433036.70999999996</v>
      </c>
    </row>
    <row r="32" spans="1:12" ht="25.5" x14ac:dyDescent="0.2">
      <c r="A32" s="2" t="s">
        <v>78</v>
      </c>
      <c r="B32" s="19">
        <v>227</v>
      </c>
      <c r="C32" s="30" t="s">
        <v>142</v>
      </c>
      <c r="D32" s="32">
        <v>81000</v>
      </c>
      <c r="E32" s="32">
        <v>81000</v>
      </c>
      <c r="F32" s="32">
        <v>67710.289999999994</v>
      </c>
      <c r="G32" s="33" t="s">
        <v>41</v>
      </c>
      <c r="H32" s="33" t="s">
        <v>41</v>
      </c>
      <c r="I32" s="32">
        <f>F32</f>
        <v>67710.289999999994</v>
      </c>
      <c r="J32" s="32">
        <f>D32-I32</f>
        <v>13289.710000000006</v>
      </c>
      <c r="K32" s="32">
        <f>E32-I32</f>
        <v>13289.710000000006</v>
      </c>
    </row>
    <row r="33" spans="1:11" x14ac:dyDescent="0.2">
      <c r="A33" s="2" t="s">
        <v>72</v>
      </c>
      <c r="B33" s="28">
        <v>228</v>
      </c>
      <c r="C33" s="30" t="s">
        <v>143</v>
      </c>
      <c r="D33" s="32">
        <v>1052000.6100000001</v>
      </c>
      <c r="E33" s="32">
        <v>1052000.6100000001</v>
      </c>
      <c r="F33" s="32">
        <v>882184.67</v>
      </c>
      <c r="G33" s="33" t="s">
        <v>41</v>
      </c>
      <c r="H33" s="33" t="s">
        <v>41</v>
      </c>
      <c r="I33" s="32">
        <f t="shared" si="0"/>
        <v>882184.67</v>
      </c>
      <c r="J33" s="32">
        <f t="shared" si="1"/>
        <v>169815.94000000006</v>
      </c>
      <c r="K33" s="32">
        <f t="shared" si="2"/>
        <v>169815.94000000006</v>
      </c>
    </row>
    <row r="34" spans="1:11" ht="25.5" x14ac:dyDescent="0.2">
      <c r="A34" s="2" t="s">
        <v>205</v>
      </c>
      <c r="B34" s="19">
        <v>229</v>
      </c>
      <c r="C34" s="30" t="s">
        <v>204</v>
      </c>
      <c r="D34" s="32">
        <v>10600</v>
      </c>
      <c r="E34" s="32">
        <v>10600</v>
      </c>
      <c r="F34" s="32">
        <v>10600</v>
      </c>
      <c r="G34" s="33" t="s">
        <v>41</v>
      </c>
      <c r="H34" s="33" t="s">
        <v>41</v>
      </c>
      <c r="I34" s="32">
        <f t="shared" ref="I34" si="3">F34</f>
        <v>10600</v>
      </c>
      <c r="J34" s="32">
        <f t="shared" ref="J34" si="4">D34-I34</f>
        <v>0</v>
      </c>
      <c r="K34" s="32">
        <f t="shared" ref="K34" si="5">E34-I34</f>
        <v>0</v>
      </c>
    </row>
    <row r="35" spans="1:11" ht="25.5" x14ac:dyDescent="0.2">
      <c r="A35" s="2" t="s">
        <v>75</v>
      </c>
      <c r="B35" s="28">
        <v>230</v>
      </c>
      <c r="C35" s="30" t="s">
        <v>144</v>
      </c>
      <c r="D35" s="32">
        <v>367900</v>
      </c>
      <c r="E35" s="32">
        <v>367900</v>
      </c>
      <c r="F35" s="32">
        <v>367070.66</v>
      </c>
      <c r="G35" s="33" t="s">
        <v>41</v>
      </c>
      <c r="H35" s="33" t="s">
        <v>41</v>
      </c>
      <c r="I35" s="32">
        <f t="shared" si="0"/>
        <v>367070.66</v>
      </c>
      <c r="J35" s="32">
        <f t="shared" si="1"/>
        <v>829.34000000002561</v>
      </c>
      <c r="K35" s="32">
        <f t="shared" si="2"/>
        <v>829.34000000002561</v>
      </c>
    </row>
    <row r="36" spans="1:11" x14ac:dyDescent="0.2">
      <c r="A36" s="2" t="s">
        <v>72</v>
      </c>
      <c r="B36" s="19">
        <v>231</v>
      </c>
      <c r="C36" s="30" t="s">
        <v>145</v>
      </c>
      <c r="D36" s="32">
        <v>280000</v>
      </c>
      <c r="E36" s="32">
        <v>280000</v>
      </c>
      <c r="F36" s="32">
        <v>142037.85</v>
      </c>
      <c r="G36" s="33" t="s">
        <v>41</v>
      </c>
      <c r="H36" s="33" t="s">
        <v>41</v>
      </c>
      <c r="I36" s="32">
        <f>F36</f>
        <v>142037.85</v>
      </c>
      <c r="J36" s="32">
        <f>D36-I36</f>
        <v>137962.15</v>
      </c>
      <c r="K36" s="32">
        <f>E36-I36</f>
        <v>137962.15</v>
      </c>
    </row>
    <row r="37" spans="1:11" ht="25.5" x14ac:dyDescent="0.2">
      <c r="A37" s="2" t="s">
        <v>75</v>
      </c>
      <c r="B37" s="28">
        <v>232</v>
      </c>
      <c r="C37" s="30" t="s">
        <v>146</v>
      </c>
      <c r="D37" s="32">
        <v>80000</v>
      </c>
      <c r="E37" s="32">
        <v>80000</v>
      </c>
      <c r="F37" s="32">
        <v>69443</v>
      </c>
      <c r="G37" s="33" t="s">
        <v>41</v>
      </c>
      <c r="H37" s="33" t="s">
        <v>41</v>
      </c>
      <c r="I37" s="32">
        <f t="shared" si="0"/>
        <v>69443</v>
      </c>
      <c r="J37" s="32">
        <f t="shared" si="1"/>
        <v>10557</v>
      </c>
      <c r="K37" s="32">
        <f t="shared" si="2"/>
        <v>10557</v>
      </c>
    </row>
    <row r="38" spans="1:11" x14ac:dyDescent="0.2">
      <c r="A38" s="2" t="s">
        <v>72</v>
      </c>
      <c r="B38" s="19">
        <v>233</v>
      </c>
      <c r="C38" s="30" t="s">
        <v>147</v>
      </c>
      <c r="D38" s="32">
        <v>3561345</v>
      </c>
      <c r="E38" s="32">
        <v>3480345</v>
      </c>
      <c r="F38" s="32">
        <v>2261274.4700000002</v>
      </c>
      <c r="G38" s="33" t="s">
        <v>41</v>
      </c>
      <c r="H38" s="33" t="s">
        <v>41</v>
      </c>
      <c r="I38" s="32">
        <f>F38</f>
        <v>2261274.4700000002</v>
      </c>
      <c r="J38" s="32">
        <f>D38-I38</f>
        <v>1300070.5299999998</v>
      </c>
      <c r="K38" s="32">
        <f>E38-I38</f>
        <v>1219070.5299999998</v>
      </c>
    </row>
    <row r="39" spans="1:11" x14ac:dyDescent="0.2">
      <c r="A39" s="2" t="s">
        <v>72</v>
      </c>
      <c r="B39" s="28">
        <v>234</v>
      </c>
      <c r="C39" s="30" t="s">
        <v>148</v>
      </c>
      <c r="D39" s="32">
        <v>547487.68999999994</v>
      </c>
      <c r="E39" s="32">
        <v>547487.68999999994</v>
      </c>
      <c r="F39" s="32">
        <v>433040.79</v>
      </c>
      <c r="G39" s="33" t="s">
        <v>41</v>
      </c>
      <c r="H39" s="33" t="s">
        <v>41</v>
      </c>
      <c r="I39" s="32">
        <f t="shared" si="0"/>
        <v>433040.79</v>
      </c>
      <c r="J39" s="32">
        <f t="shared" si="1"/>
        <v>114446.89999999997</v>
      </c>
      <c r="K39" s="32">
        <f t="shared" si="2"/>
        <v>114446.89999999997</v>
      </c>
    </row>
    <row r="40" spans="1:11" x14ac:dyDescent="0.2">
      <c r="A40" s="2" t="s">
        <v>71</v>
      </c>
      <c r="B40" s="19">
        <v>235</v>
      </c>
      <c r="C40" s="30" t="s">
        <v>149</v>
      </c>
      <c r="D40" s="32">
        <v>200875</v>
      </c>
      <c r="E40" s="32">
        <v>200875</v>
      </c>
      <c r="F40" s="32">
        <v>99900</v>
      </c>
      <c r="G40" s="33" t="s">
        <v>41</v>
      </c>
      <c r="H40" s="33" t="s">
        <v>41</v>
      </c>
      <c r="I40" s="32">
        <f>F40</f>
        <v>99900</v>
      </c>
      <c r="J40" s="32">
        <f>D40-I40</f>
        <v>100975</v>
      </c>
      <c r="K40" s="32">
        <f>E40-I40</f>
        <v>100975</v>
      </c>
    </row>
    <row r="41" spans="1:11" x14ac:dyDescent="0.2">
      <c r="A41" s="2" t="s">
        <v>72</v>
      </c>
      <c r="B41" s="28">
        <v>236</v>
      </c>
      <c r="C41" s="30" t="s">
        <v>150</v>
      </c>
      <c r="D41" s="32">
        <v>113400</v>
      </c>
      <c r="E41" s="32">
        <v>113400</v>
      </c>
      <c r="F41" s="32">
        <v>82200</v>
      </c>
      <c r="G41" s="33" t="s">
        <v>41</v>
      </c>
      <c r="H41" s="33" t="s">
        <v>41</v>
      </c>
      <c r="I41" s="32">
        <f t="shared" si="0"/>
        <v>82200</v>
      </c>
      <c r="J41" s="32">
        <f t="shared" si="1"/>
        <v>31200</v>
      </c>
      <c r="K41" s="32">
        <f t="shared" si="2"/>
        <v>31200</v>
      </c>
    </row>
    <row r="42" spans="1:11" x14ac:dyDescent="0.2">
      <c r="A42" s="2" t="s">
        <v>73</v>
      </c>
      <c r="B42" s="19">
        <v>237</v>
      </c>
      <c r="C42" s="30" t="s">
        <v>151</v>
      </c>
      <c r="D42" s="32">
        <v>878020</v>
      </c>
      <c r="E42" s="32">
        <v>720020</v>
      </c>
      <c r="F42" s="32">
        <v>414467.49</v>
      </c>
      <c r="G42" s="33"/>
      <c r="H42" s="33"/>
      <c r="I42" s="32">
        <f t="shared" si="0"/>
        <v>414467.49</v>
      </c>
      <c r="J42" s="32">
        <f t="shared" si="1"/>
        <v>463552.51</v>
      </c>
      <c r="K42" s="32">
        <f t="shared" si="2"/>
        <v>305552.51</v>
      </c>
    </row>
    <row r="43" spans="1:11" ht="25.5" x14ac:dyDescent="0.2">
      <c r="A43" s="2" t="s">
        <v>75</v>
      </c>
      <c r="B43" s="28">
        <v>238</v>
      </c>
      <c r="C43" s="30" t="s">
        <v>152</v>
      </c>
      <c r="D43" s="32">
        <v>288000</v>
      </c>
      <c r="E43" s="32">
        <v>288000</v>
      </c>
      <c r="F43" s="32">
        <v>288000</v>
      </c>
      <c r="G43" s="33"/>
      <c r="H43" s="33"/>
      <c r="I43" s="32">
        <f>F43</f>
        <v>288000</v>
      </c>
      <c r="J43" s="32">
        <f t="shared" si="1"/>
        <v>0</v>
      </c>
      <c r="K43" s="32">
        <f t="shared" si="2"/>
        <v>0</v>
      </c>
    </row>
    <row r="44" spans="1:11" ht="25.5" x14ac:dyDescent="0.2">
      <c r="A44" s="2" t="s">
        <v>74</v>
      </c>
      <c r="B44" s="19">
        <v>239</v>
      </c>
      <c r="C44" s="30" t="s">
        <v>153</v>
      </c>
      <c r="D44" s="32">
        <v>60000</v>
      </c>
      <c r="E44" s="32">
        <v>60000</v>
      </c>
      <c r="F44" s="32">
        <v>54458</v>
      </c>
      <c r="G44" s="33" t="s">
        <v>41</v>
      </c>
      <c r="H44" s="33" t="s">
        <v>41</v>
      </c>
      <c r="I44" s="32">
        <f>F44</f>
        <v>54458</v>
      </c>
      <c r="J44" s="32">
        <f>D44-I44</f>
        <v>5542</v>
      </c>
      <c r="K44" s="32">
        <f>E44-I44</f>
        <v>5542</v>
      </c>
    </row>
    <row r="45" spans="1:11" x14ac:dyDescent="0.2">
      <c r="A45" s="2" t="s">
        <v>68</v>
      </c>
      <c r="B45" s="28">
        <v>240</v>
      </c>
      <c r="C45" s="30" t="s">
        <v>210</v>
      </c>
      <c r="D45" s="32">
        <v>304044</v>
      </c>
      <c r="E45" s="32">
        <v>220110</v>
      </c>
      <c r="F45" s="32">
        <v>201962.81</v>
      </c>
      <c r="G45" s="33" t="s">
        <v>41</v>
      </c>
      <c r="H45" s="33" t="s">
        <v>41</v>
      </c>
      <c r="I45" s="32">
        <f>F45</f>
        <v>201962.81</v>
      </c>
      <c r="J45" s="32">
        <f>D45-I45</f>
        <v>102081.19</v>
      </c>
      <c r="K45" s="32">
        <f>E45-I45</f>
        <v>18147.190000000002</v>
      </c>
    </row>
    <row r="46" spans="1:11" ht="25.5" x14ac:dyDescent="0.2">
      <c r="A46" s="2" t="s">
        <v>70</v>
      </c>
      <c r="B46" s="19">
        <v>241</v>
      </c>
      <c r="C46" s="30" t="s">
        <v>211</v>
      </c>
      <c r="D46" s="32">
        <v>95400</v>
      </c>
      <c r="E46" s="32">
        <v>70000</v>
      </c>
      <c r="F46" s="32">
        <v>68052.38</v>
      </c>
      <c r="G46" s="33" t="s">
        <v>41</v>
      </c>
      <c r="H46" s="33" t="s">
        <v>41</v>
      </c>
      <c r="I46" s="32">
        <f t="shared" si="0"/>
        <v>68052.38</v>
      </c>
      <c r="J46" s="32">
        <f t="shared" si="1"/>
        <v>27347.619999999995</v>
      </c>
      <c r="K46" s="32">
        <f t="shared" si="2"/>
        <v>1947.6199999999953</v>
      </c>
    </row>
    <row r="47" spans="1:11" x14ac:dyDescent="0.2">
      <c r="A47" s="2" t="s">
        <v>72</v>
      </c>
      <c r="B47" s="28">
        <v>242</v>
      </c>
      <c r="C47" s="30" t="s">
        <v>154</v>
      </c>
      <c r="D47" s="32">
        <v>1000000</v>
      </c>
      <c r="E47" s="32">
        <v>1000000</v>
      </c>
      <c r="F47" s="32">
        <v>994356.86</v>
      </c>
      <c r="G47" s="33" t="s">
        <v>41</v>
      </c>
      <c r="H47" s="33" t="s">
        <v>41</v>
      </c>
      <c r="I47" s="32">
        <f t="shared" si="0"/>
        <v>994356.86</v>
      </c>
      <c r="J47" s="32">
        <f t="shared" si="1"/>
        <v>5643.140000000014</v>
      </c>
      <c r="K47" s="32">
        <f t="shared" si="2"/>
        <v>5643.140000000014</v>
      </c>
    </row>
    <row r="48" spans="1:11" ht="25.5" x14ac:dyDescent="0.2">
      <c r="A48" s="2" t="s">
        <v>78</v>
      </c>
      <c r="B48" s="19">
        <v>243</v>
      </c>
      <c r="C48" s="30" t="s">
        <v>155</v>
      </c>
      <c r="D48" s="32">
        <v>380000</v>
      </c>
      <c r="E48" s="32">
        <v>380000</v>
      </c>
      <c r="F48" s="32">
        <v>0</v>
      </c>
      <c r="G48" s="33"/>
      <c r="H48" s="33"/>
      <c r="I48" s="32">
        <f t="shared" si="0"/>
        <v>0</v>
      </c>
      <c r="J48" s="32">
        <f t="shared" si="1"/>
        <v>380000</v>
      </c>
      <c r="K48" s="32">
        <f t="shared" si="2"/>
        <v>380000</v>
      </c>
    </row>
    <row r="49" spans="1:11" x14ac:dyDescent="0.2">
      <c r="A49" s="2" t="s">
        <v>72</v>
      </c>
      <c r="B49" s="28">
        <v>244</v>
      </c>
      <c r="C49" s="30" t="s">
        <v>156</v>
      </c>
      <c r="D49" s="32">
        <v>88559</v>
      </c>
      <c r="E49" s="32">
        <v>88559</v>
      </c>
      <c r="F49" s="32">
        <v>0</v>
      </c>
      <c r="G49" s="33"/>
      <c r="H49" s="33"/>
      <c r="I49" s="32">
        <f t="shared" si="0"/>
        <v>0</v>
      </c>
      <c r="J49" s="32">
        <f t="shared" si="1"/>
        <v>88559</v>
      </c>
      <c r="K49" s="32">
        <f t="shared" si="2"/>
        <v>88559</v>
      </c>
    </row>
    <row r="50" spans="1:11" ht="25.5" x14ac:dyDescent="0.2">
      <c r="A50" s="2" t="s">
        <v>74</v>
      </c>
      <c r="B50" s="19">
        <v>245</v>
      </c>
      <c r="C50" s="30" t="s">
        <v>157</v>
      </c>
      <c r="D50" s="32">
        <v>10000</v>
      </c>
      <c r="E50" s="32">
        <v>10000</v>
      </c>
      <c r="F50" s="32">
        <v>0</v>
      </c>
      <c r="G50" s="33"/>
      <c r="H50" s="33"/>
      <c r="I50" s="32">
        <f t="shared" si="0"/>
        <v>0</v>
      </c>
      <c r="J50" s="32">
        <f t="shared" si="1"/>
        <v>10000</v>
      </c>
      <c r="K50" s="32">
        <f t="shared" si="2"/>
        <v>10000</v>
      </c>
    </row>
    <row r="51" spans="1:11" ht="25.5" x14ac:dyDescent="0.2">
      <c r="A51" s="2" t="s">
        <v>75</v>
      </c>
      <c r="B51" s="28">
        <v>246</v>
      </c>
      <c r="C51" s="30" t="s">
        <v>158</v>
      </c>
      <c r="D51" s="32">
        <v>80000</v>
      </c>
      <c r="E51" s="32">
        <v>80000</v>
      </c>
      <c r="F51" s="32">
        <v>0</v>
      </c>
      <c r="G51" s="33"/>
      <c r="H51" s="33"/>
      <c r="I51" s="32">
        <f>F51</f>
        <v>0</v>
      </c>
      <c r="J51" s="32">
        <f>D51-I51</f>
        <v>80000</v>
      </c>
      <c r="K51" s="32">
        <f>E51-I51</f>
        <v>80000</v>
      </c>
    </row>
    <row r="52" spans="1:11" ht="25.5" x14ac:dyDescent="0.2">
      <c r="A52" s="2" t="s">
        <v>78</v>
      </c>
      <c r="B52" s="19">
        <v>247</v>
      </c>
      <c r="C52" s="30" t="s">
        <v>159</v>
      </c>
      <c r="D52" s="32">
        <v>3900200</v>
      </c>
      <c r="E52" s="32">
        <v>3900200</v>
      </c>
      <c r="F52" s="32">
        <v>0</v>
      </c>
      <c r="G52" s="33"/>
      <c r="H52" s="33"/>
      <c r="I52" s="32">
        <f>F52</f>
        <v>0</v>
      </c>
      <c r="J52" s="32">
        <f>D52-I52</f>
        <v>3900200</v>
      </c>
      <c r="K52" s="32">
        <f>E52-I52</f>
        <v>3900200</v>
      </c>
    </row>
    <row r="53" spans="1:11" x14ac:dyDescent="0.2">
      <c r="A53" s="2" t="s">
        <v>72</v>
      </c>
      <c r="B53" s="28">
        <v>248</v>
      </c>
      <c r="C53" s="30" t="s">
        <v>216</v>
      </c>
      <c r="D53" s="32">
        <v>99800</v>
      </c>
      <c r="E53" s="32">
        <v>99800</v>
      </c>
      <c r="F53" s="32">
        <v>0</v>
      </c>
      <c r="G53" s="33"/>
      <c r="H53" s="33"/>
      <c r="I53" s="32">
        <f>F53</f>
        <v>0</v>
      </c>
      <c r="J53" s="32">
        <f>D53-I53</f>
        <v>99800</v>
      </c>
      <c r="K53" s="32">
        <f>E53-I53</f>
        <v>99800</v>
      </c>
    </row>
    <row r="54" spans="1:11" ht="25.5" x14ac:dyDescent="0.2">
      <c r="A54" s="2" t="s">
        <v>78</v>
      </c>
      <c r="B54" s="19">
        <v>249</v>
      </c>
      <c r="C54" s="30" t="s">
        <v>206</v>
      </c>
      <c r="D54" s="32">
        <v>10856000</v>
      </c>
      <c r="E54" s="32">
        <v>10856000</v>
      </c>
      <c r="F54" s="32">
        <v>6491985.4100000001</v>
      </c>
      <c r="G54" s="33"/>
      <c r="H54" s="33"/>
      <c r="I54" s="32">
        <f>F54</f>
        <v>6491985.4100000001</v>
      </c>
      <c r="J54" s="32">
        <f>D54-I54</f>
        <v>4364014.59</v>
      </c>
      <c r="K54" s="32">
        <f>E54-I54</f>
        <v>4364014.59</v>
      </c>
    </row>
    <row r="55" spans="1:11" x14ac:dyDescent="0.2">
      <c r="A55" s="2" t="s">
        <v>72</v>
      </c>
      <c r="B55" s="28">
        <v>250</v>
      </c>
      <c r="C55" s="30" t="s">
        <v>160</v>
      </c>
      <c r="D55" s="32">
        <v>200000</v>
      </c>
      <c r="E55" s="32">
        <v>200000</v>
      </c>
      <c r="F55" s="32">
        <v>45277</v>
      </c>
      <c r="G55" s="33"/>
      <c r="H55" s="33"/>
      <c r="I55" s="32">
        <f t="shared" si="0"/>
        <v>45277</v>
      </c>
      <c r="J55" s="32">
        <f t="shared" si="1"/>
        <v>154723</v>
      </c>
      <c r="K55" s="32">
        <f t="shared" si="2"/>
        <v>154723</v>
      </c>
    </row>
    <row r="56" spans="1:11" ht="25.5" x14ac:dyDescent="0.2">
      <c r="A56" s="2" t="s">
        <v>74</v>
      </c>
      <c r="B56" s="19">
        <v>251</v>
      </c>
      <c r="C56" s="30" t="s">
        <v>207</v>
      </c>
      <c r="D56" s="32">
        <v>400000</v>
      </c>
      <c r="E56" s="32">
        <v>400000</v>
      </c>
      <c r="F56" s="32">
        <v>262046.3</v>
      </c>
      <c r="G56" s="33" t="s">
        <v>41</v>
      </c>
      <c r="H56" s="33" t="s">
        <v>41</v>
      </c>
      <c r="I56" s="32">
        <f t="shared" ref="I56" si="6">F56</f>
        <v>262046.3</v>
      </c>
      <c r="J56" s="32">
        <f t="shared" ref="J56" si="7">D56-I56</f>
        <v>137953.70000000001</v>
      </c>
      <c r="K56" s="32">
        <f t="shared" ref="K56" si="8">E56-I56</f>
        <v>137953.70000000001</v>
      </c>
    </row>
    <row r="57" spans="1:11" ht="25.5" x14ac:dyDescent="0.2">
      <c r="A57" s="2" t="s">
        <v>74</v>
      </c>
      <c r="B57" s="28">
        <v>252</v>
      </c>
      <c r="C57" s="30" t="s">
        <v>161</v>
      </c>
      <c r="D57" s="32">
        <v>196192.7</v>
      </c>
      <c r="E57" s="32">
        <v>196192.7</v>
      </c>
      <c r="F57" s="32">
        <v>196192.7</v>
      </c>
      <c r="G57" s="33" t="s">
        <v>41</v>
      </c>
      <c r="H57" s="33" t="s">
        <v>41</v>
      </c>
      <c r="I57" s="32">
        <f t="shared" si="0"/>
        <v>196192.7</v>
      </c>
      <c r="J57" s="32">
        <f t="shared" si="1"/>
        <v>0</v>
      </c>
      <c r="K57" s="32">
        <f t="shared" si="2"/>
        <v>0</v>
      </c>
    </row>
    <row r="58" spans="1:11" ht="25.5" x14ac:dyDescent="0.2">
      <c r="A58" s="2" t="s">
        <v>78</v>
      </c>
      <c r="B58" s="19">
        <v>253</v>
      </c>
      <c r="C58" s="30" t="s">
        <v>220</v>
      </c>
      <c r="D58" s="32">
        <v>187170</v>
      </c>
      <c r="E58" s="32">
        <v>187170</v>
      </c>
      <c r="F58" s="32">
        <v>0</v>
      </c>
      <c r="G58" s="33"/>
      <c r="H58" s="33"/>
      <c r="I58" s="32">
        <f>F58</f>
        <v>0</v>
      </c>
      <c r="J58" s="32">
        <f>D58-I58</f>
        <v>187170</v>
      </c>
      <c r="K58" s="32">
        <f>E58-I58</f>
        <v>187170</v>
      </c>
    </row>
    <row r="59" spans="1:11" ht="25.5" x14ac:dyDescent="0.2">
      <c r="A59" s="2" t="s">
        <v>78</v>
      </c>
      <c r="B59" s="28">
        <v>254</v>
      </c>
      <c r="C59" s="30" t="s">
        <v>233</v>
      </c>
      <c r="D59" s="32">
        <v>705548</v>
      </c>
      <c r="E59" s="32">
        <v>705548</v>
      </c>
      <c r="F59" s="32">
        <v>0</v>
      </c>
      <c r="G59" s="33"/>
      <c r="H59" s="33"/>
      <c r="I59" s="32">
        <f>F59</f>
        <v>0</v>
      </c>
      <c r="J59" s="32">
        <f>D59-I59</f>
        <v>705548</v>
      </c>
      <c r="K59" s="32">
        <f>E59-I59</f>
        <v>705548</v>
      </c>
    </row>
    <row r="60" spans="1:11" x14ac:dyDescent="0.2">
      <c r="A60" s="2" t="s">
        <v>72</v>
      </c>
      <c r="B60" s="19">
        <v>255</v>
      </c>
      <c r="C60" s="30" t="s">
        <v>162</v>
      </c>
      <c r="D60" s="32">
        <v>4816401.33</v>
      </c>
      <c r="E60" s="32">
        <v>3316401.33</v>
      </c>
      <c r="F60" s="32">
        <v>434410.11</v>
      </c>
      <c r="G60" s="33" t="s">
        <v>41</v>
      </c>
      <c r="H60" s="33" t="s">
        <v>41</v>
      </c>
      <c r="I60" s="32">
        <f t="shared" si="0"/>
        <v>434410.11</v>
      </c>
      <c r="J60" s="32">
        <f t="shared" si="1"/>
        <v>4381991.22</v>
      </c>
      <c r="K60" s="32">
        <f t="shared" si="2"/>
        <v>2881991.22</v>
      </c>
    </row>
    <row r="61" spans="1:11" x14ac:dyDescent="0.2">
      <c r="A61" s="2" t="s">
        <v>72</v>
      </c>
      <c r="B61" s="28">
        <v>256</v>
      </c>
      <c r="C61" s="30" t="s">
        <v>163</v>
      </c>
      <c r="D61" s="32">
        <v>5028811.97</v>
      </c>
      <c r="E61" s="32">
        <v>3328811.97</v>
      </c>
      <c r="F61" s="32">
        <v>545900</v>
      </c>
      <c r="G61" s="33" t="s">
        <v>41</v>
      </c>
      <c r="H61" s="33" t="s">
        <v>41</v>
      </c>
      <c r="I61" s="32">
        <f>F61</f>
        <v>545900</v>
      </c>
      <c r="J61" s="32">
        <f>D61-I61</f>
        <v>4482911.97</v>
      </c>
      <c r="K61" s="32">
        <f>E61-I61</f>
        <v>2782911.97</v>
      </c>
    </row>
    <row r="62" spans="1:11" ht="38.25" x14ac:dyDescent="0.2">
      <c r="A62" s="2" t="s">
        <v>80</v>
      </c>
      <c r="B62" s="19">
        <v>257</v>
      </c>
      <c r="C62" s="30" t="s">
        <v>164</v>
      </c>
      <c r="D62" s="32">
        <v>1089078.29</v>
      </c>
      <c r="E62" s="32">
        <v>1089078.29</v>
      </c>
      <c r="F62" s="32">
        <v>1089078.29</v>
      </c>
      <c r="G62" s="33" t="s">
        <v>41</v>
      </c>
      <c r="H62" s="33" t="s">
        <v>41</v>
      </c>
      <c r="I62" s="32">
        <f t="shared" si="0"/>
        <v>1089078.29</v>
      </c>
      <c r="J62" s="32">
        <f t="shared" si="1"/>
        <v>0</v>
      </c>
      <c r="K62" s="32">
        <f t="shared" si="2"/>
        <v>0</v>
      </c>
    </row>
    <row r="63" spans="1:11" ht="51" x14ac:dyDescent="0.2">
      <c r="A63" s="2" t="s">
        <v>232</v>
      </c>
      <c r="B63" s="28">
        <v>258</v>
      </c>
      <c r="C63" s="30" t="s">
        <v>229</v>
      </c>
      <c r="D63" s="32">
        <v>6082721.71</v>
      </c>
      <c r="E63" s="32">
        <v>6082721.71</v>
      </c>
      <c r="F63" s="32">
        <v>2146424.5</v>
      </c>
      <c r="G63" s="33"/>
      <c r="H63" s="33"/>
      <c r="I63" s="32">
        <f t="shared" si="0"/>
        <v>2146424.5</v>
      </c>
      <c r="J63" s="32">
        <f t="shared" si="1"/>
        <v>3936297.21</v>
      </c>
      <c r="K63" s="32">
        <f t="shared" si="2"/>
        <v>3936297.21</v>
      </c>
    </row>
    <row r="64" spans="1:11" x14ac:dyDescent="0.2">
      <c r="A64" s="2" t="s">
        <v>77</v>
      </c>
      <c r="B64" s="19">
        <v>259</v>
      </c>
      <c r="C64" s="30" t="s">
        <v>165</v>
      </c>
      <c r="D64" s="32">
        <v>1067328.67</v>
      </c>
      <c r="E64" s="32">
        <v>1067328.67</v>
      </c>
      <c r="F64" s="32">
        <v>580548.24</v>
      </c>
      <c r="G64" s="33"/>
      <c r="H64" s="33"/>
      <c r="I64" s="32">
        <f>F64</f>
        <v>580548.24</v>
      </c>
      <c r="J64" s="32">
        <f t="shared" ref="J64:J68" si="9">D64-I64</f>
        <v>486780.42999999993</v>
      </c>
      <c r="K64" s="32">
        <f t="shared" ref="K64:K68" si="10">E64-I64</f>
        <v>486780.42999999993</v>
      </c>
    </row>
    <row r="65" spans="1:20" ht="38.25" x14ac:dyDescent="0.2">
      <c r="A65" s="2" t="s">
        <v>80</v>
      </c>
      <c r="B65" s="28">
        <v>260</v>
      </c>
      <c r="C65" s="30" t="s">
        <v>166</v>
      </c>
      <c r="D65" s="32">
        <v>1700000</v>
      </c>
      <c r="E65" s="32">
        <v>1700000</v>
      </c>
      <c r="F65" s="32">
        <v>1137786.32</v>
      </c>
      <c r="G65" s="33"/>
      <c r="H65" s="33"/>
      <c r="I65" s="32">
        <f t="shared" ref="I65:I82" si="11">F65</f>
        <v>1137786.32</v>
      </c>
      <c r="J65" s="32">
        <f t="shared" si="9"/>
        <v>562213.67999999993</v>
      </c>
      <c r="K65" s="32">
        <f t="shared" si="10"/>
        <v>562213.67999999993</v>
      </c>
    </row>
    <row r="66" spans="1:20" ht="25.5" x14ac:dyDescent="0.2">
      <c r="A66" s="2" t="s">
        <v>78</v>
      </c>
      <c r="B66" s="19">
        <v>261</v>
      </c>
      <c r="C66" s="30" t="s">
        <v>208</v>
      </c>
      <c r="D66" s="32">
        <v>9000</v>
      </c>
      <c r="E66" s="32">
        <v>9000</v>
      </c>
      <c r="F66" s="32">
        <v>9000</v>
      </c>
      <c r="G66" s="33"/>
      <c r="H66" s="33"/>
      <c r="I66" s="32">
        <f t="shared" ref="I66" si="12">F66</f>
        <v>9000</v>
      </c>
      <c r="J66" s="32">
        <f t="shared" si="9"/>
        <v>0</v>
      </c>
      <c r="K66" s="32">
        <f t="shared" si="10"/>
        <v>0</v>
      </c>
    </row>
    <row r="67" spans="1:20" ht="25.5" x14ac:dyDescent="0.2">
      <c r="A67" s="2" t="s">
        <v>78</v>
      </c>
      <c r="B67" s="28">
        <v>262</v>
      </c>
      <c r="C67" s="30" t="s">
        <v>167</v>
      </c>
      <c r="D67" s="32">
        <v>7921800</v>
      </c>
      <c r="E67" s="32">
        <v>7221800</v>
      </c>
      <c r="F67" s="32">
        <v>2616464.02</v>
      </c>
      <c r="G67" s="33"/>
      <c r="H67" s="33"/>
      <c r="I67" s="32">
        <f t="shared" si="11"/>
        <v>2616464.02</v>
      </c>
      <c r="J67" s="32">
        <f t="shared" si="9"/>
        <v>5305335.9800000004</v>
      </c>
      <c r="K67" s="32">
        <f t="shared" si="10"/>
        <v>4605335.9800000004</v>
      </c>
    </row>
    <row r="68" spans="1:20" ht="25.5" x14ac:dyDescent="0.2">
      <c r="A68" s="2" t="s">
        <v>78</v>
      </c>
      <c r="B68" s="19">
        <v>263</v>
      </c>
      <c r="C68" s="30" t="s">
        <v>209</v>
      </c>
      <c r="D68" s="32">
        <v>408200</v>
      </c>
      <c r="E68" s="32">
        <v>408200</v>
      </c>
      <c r="F68" s="32">
        <v>408200</v>
      </c>
      <c r="G68" s="33"/>
      <c r="H68" s="33"/>
      <c r="I68" s="32">
        <f t="shared" ref="I68" si="13">F68</f>
        <v>408200</v>
      </c>
      <c r="J68" s="32">
        <f t="shared" si="9"/>
        <v>0</v>
      </c>
      <c r="K68" s="32">
        <f t="shared" si="10"/>
        <v>0</v>
      </c>
    </row>
    <row r="69" spans="1:20" ht="25.5" x14ac:dyDescent="0.2">
      <c r="A69" s="2" t="s">
        <v>75</v>
      </c>
      <c r="B69" s="28">
        <v>264</v>
      </c>
      <c r="C69" s="30" t="s">
        <v>221</v>
      </c>
      <c r="D69" s="32">
        <v>135800</v>
      </c>
      <c r="E69" s="32">
        <v>135800</v>
      </c>
      <c r="F69" s="32">
        <v>135800</v>
      </c>
      <c r="G69" s="33"/>
      <c r="H69" s="33"/>
      <c r="I69" s="32">
        <f t="shared" ref="I69" si="14">F69</f>
        <v>135800</v>
      </c>
      <c r="J69" s="32">
        <f t="shared" ref="J69" si="15">D69-I69</f>
        <v>0</v>
      </c>
      <c r="K69" s="32">
        <f t="shared" ref="K69" si="16">E69-I69</f>
        <v>0</v>
      </c>
    </row>
    <row r="70" spans="1:20" x14ac:dyDescent="0.2">
      <c r="A70" s="2" t="s">
        <v>72</v>
      </c>
      <c r="B70" s="19">
        <v>265</v>
      </c>
      <c r="C70" s="30" t="s">
        <v>168</v>
      </c>
      <c r="D70" s="32">
        <v>1200000</v>
      </c>
      <c r="E70" s="32">
        <v>1200000</v>
      </c>
      <c r="F70" s="32">
        <v>127875</v>
      </c>
      <c r="G70" s="33"/>
      <c r="H70" s="33"/>
      <c r="I70" s="32">
        <f t="shared" si="11"/>
        <v>127875</v>
      </c>
      <c r="J70" s="32">
        <f t="shared" si="1"/>
        <v>1072125</v>
      </c>
      <c r="K70" s="32">
        <f t="shared" si="2"/>
        <v>1072125</v>
      </c>
    </row>
    <row r="71" spans="1:20" x14ac:dyDescent="0.2">
      <c r="A71" s="2"/>
      <c r="B71" s="19"/>
      <c r="C71" s="30" t="s">
        <v>246</v>
      </c>
      <c r="D71" s="32">
        <v>916270</v>
      </c>
      <c r="E71" s="32">
        <v>916270</v>
      </c>
      <c r="F71" s="32">
        <v>0</v>
      </c>
      <c r="G71" s="33"/>
      <c r="H71" s="33"/>
      <c r="I71" s="32">
        <f t="shared" si="11"/>
        <v>0</v>
      </c>
      <c r="J71" s="32">
        <f t="shared" si="1"/>
        <v>916270</v>
      </c>
      <c r="K71" s="32">
        <f t="shared" si="2"/>
        <v>916270</v>
      </c>
    </row>
    <row r="72" spans="1:20" ht="25.5" x14ac:dyDescent="0.2">
      <c r="A72" s="2" t="s">
        <v>78</v>
      </c>
      <c r="B72" s="28">
        <v>266</v>
      </c>
      <c r="C72" s="30" t="s">
        <v>169</v>
      </c>
      <c r="D72" s="32">
        <v>654800</v>
      </c>
      <c r="E72" s="32">
        <v>454800</v>
      </c>
      <c r="F72" s="32">
        <v>98550</v>
      </c>
      <c r="G72" s="33"/>
      <c r="H72" s="33"/>
      <c r="I72" s="32">
        <f t="shared" si="11"/>
        <v>98550</v>
      </c>
      <c r="J72" s="32">
        <f t="shared" ref="J72:J82" si="17">D72-I72</f>
        <v>556250</v>
      </c>
      <c r="K72" s="32">
        <f t="shared" ref="K72:K82" si="18">E72-I72</f>
        <v>356250</v>
      </c>
    </row>
    <row r="73" spans="1:20" ht="25.5" x14ac:dyDescent="0.2">
      <c r="A73" s="2" t="s">
        <v>74</v>
      </c>
      <c r="B73" s="19">
        <v>267</v>
      </c>
      <c r="C73" s="30" t="s">
        <v>214</v>
      </c>
      <c r="D73" s="32">
        <v>145200</v>
      </c>
      <c r="E73" s="32">
        <v>145200</v>
      </c>
      <c r="F73" s="32">
        <v>0</v>
      </c>
      <c r="G73" s="33"/>
      <c r="H73" s="33"/>
      <c r="I73" s="32">
        <f t="shared" si="11"/>
        <v>0</v>
      </c>
      <c r="J73" s="32">
        <f t="shared" si="17"/>
        <v>145200</v>
      </c>
      <c r="K73" s="32">
        <f t="shared" si="18"/>
        <v>145200</v>
      </c>
    </row>
    <row r="74" spans="1:20" ht="25.5" x14ac:dyDescent="0.2">
      <c r="A74" s="2" t="s">
        <v>74</v>
      </c>
      <c r="B74" s="28">
        <v>268</v>
      </c>
      <c r="C74" s="30" t="s">
        <v>241</v>
      </c>
      <c r="D74" s="32">
        <v>2759000</v>
      </c>
      <c r="E74" s="32">
        <v>2759000</v>
      </c>
      <c r="F74" s="32">
        <v>0</v>
      </c>
      <c r="G74" s="33"/>
      <c r="H74" s="33"/>
      <c r="I74" s="32">
        <f>F74</f>
        <v>0</v>
      </c>
      <c r="J74" s="32">
        <f t="shared" si="17"/>
        <v>2759000</v>
      </c>
      <c r="K74" s="32">
        <f t="shared" si="18"/>
        <v>2759000</v>
      </c>
    </row>
    <row r="75" spans="1:20" x14ac:dyDescent="0.2">
      <c r="A75" s="2" t="s">
        <v>72</v>
      </c>
      <c r="B75" s="19">
        <v>269</v>
      </c>
      <c r="C75" s="30" t="s">
        <v>242</v>
      </c>
      <c r="D75" s="32">
        <v>2851425</v>
      </c>
      <c r="E75" s="32">
        <v>2851425</v>
      </c>
      <c r="F75" s="32">
        <v>523125</v>
      </c>
      <c r="G75" s="33"/>
      <c r="H75" s="33"/>
      <c r="I75" s="32">
        <f>F75</f>
        <v>523125</v>
      </c>
      <c r="J75" s="32">
        <f t="shared" si="17"/>
        <v>2328300</v>
      </c>
      <c r="K75" s="32">
        <f t="shared" si="18"/>
        <v>2328300</v>
      </c>
    </row>
    <row r="76" spans="1:20" x14ac:dyDescent="0.2">
      <c r="A76" s="2" t="s">
        <v>72</v>
      </c>
      <c r="B76" s="28">
        <v>270</v>
      </c>
      <c r="C76" s="30" t="s">
        <v>243</v>
      </c>
      <c r="D76" s="32">
        <v>3782872</v>
      </c>
      <c r="E76" s="32">
        <f>D76</f>
        <v>3782872</v>
      </c>
      <c r="F76" s="32">
        <v>0</v>
      </c>
      <c r="G76" s="33"/>
      <c r="H76" s="33"/>
      <c r="I76" s="32">
        <f>F76</f>
        <v>0</v>
      </c>
      <c r="J76" s="32">
        <f t="shared" ref="J76" si="19">D76-I76</f>
        <v>3782872</v>
      </c>
      <c r="K76" s="32">
        <f t="shared" ref="K76" si="20">E76-I76</f>
        <v>3782872</v>
      </c>
      <c r="T76" s="25"/>
    </row>
    <row r="77" spans="1:20" x14ac:dyDescent="0.2">
      <c r="A77" s="2" t="s">
        <v>77</v>
      </c>
      <c r="B77" s="19">
        <v>271</v>
      </c>
      <c r="C77" s="30" t="s">
        <v>170</v>
      </c>
      <c r="D77" s="32">
        <v>700000</v>
      </c>
      <c r="E77" s="32">
        <v>600000</v>
      </c>
      <c r="F77" s="32">
        <v>88637.79</v>
      </c>
      <c r="G77" s="33"/>
      <c r="H77" s="33"/>
      <c r="I77" s="32">
        <f>F77</f>
        <v>88637.79</v>
      </c>
      <c r="J77" s="32">
        <f t="shared" si="17"/>
        <v>611362.21</v>
      </c>
      <c r="K77" s="32">
        <f t="shared" si="18"/>
        <v>511362.21</v>
      </c>
    </row>
    <row r="78" spans="1:20" ht="25.5" x14ac:dyDescent="0.2">
      <c r="A78" s="2" t="s">
        <v>78</v>
      </c>
      <c r="B78" s="28">
        <v>272</v>
      </c>
      <c r="C78" s="30" t="s">
        <v>212</v>
      </c>
      <c r="D78" s="32">
        <v>1610300</v>
      </c>
      <c r="E78" s="32">
        <v>1610300</v>
      </c>
      <c r="F78" s="32">
        <v>995964.07</v>
      </c>
      <c r="G78" s="33"/>
      <c r="H78" s="33"/>
      <c r="I78" s="32">
        <f t="shared" ref="I78" si="21">F78</f>
        <v>995964.07</v>
      </c>
      <c r="J78" s="32">
        <f t="shared" si="17"/>
        <v>614335.93000000005</v>
      </c>
      <c r="K78" s="32">
        <f t="shared" si="18"/>
        <v>614335.93000000005</v>
      </c>
    </row>
    <row r="79" spans="1:20" ht="25.5" x14ac:dyDescent="0.2">
      <c r="A79" s="2" t="s">
        <v>75</v>
      </c>
      <c r="B79" s="19">
        <v>273</v>
      </c>
      <c r="C79" s="30" t="s">
        <v>171</v>
      </c>
      <c r="D79" s="32">
        <v>64500</v>
      </c>
      <c r="E79" s="32">
        <v>64500</v>
      </c>
      <c r="F79" s="32">
        <v>42268.58</v>
      </c>
      <c r="G79" s="33"/>
      <c r="H79" s="33"/>
      <c r="I79" s="32">
        <f>F79</f>
        <v>42268.58</v>
      </c>
      <c r="J79" s="32">
        <f t="shared" si="17"/>
        <v>22231.42</v>
      </c>
      <c r="K79" s="32">
        <f t="shared" si="18"/>
        <v>22231.42</v>
      </c>
    </row>
    <row r="80" spans="1:20" ht="25.5" x14ac:dyDescent="0.2">
      <c r="A80" s="2" t="s">
        <v>78</v>
      </c>
      <c r="B80" s="28">
        <v>274</v>
      </c>
      <c r="C80" s="30" t="s">
        <v>172</v>
      </c>
      <c r="D80" s="32">
        <v>10720117.25</v>
      </c>
      <c r="E80" s="32">
        <v>9034317.25</v>
      </c>
      <c r="F80" s="32">
        <v>7115288.5300000003</v>
      </c>
      <c r="G80" s="33"/>
      <c r="H80" s="33"/>
      <c r="I80" s="32">
        <f>F80</f>
        <v>7115288.5300000003</v>
      </c>
      <c r="J80" s="32">
        <f t="shared" si="17"/>
        <v>3604828.7199999997</v>
      </c>
      <c r="K80" s="32">
        <f t="shared" si="18"/>
        <v>1919028.7199999997</v>
      </c>
    </row>
    <row r="81" spans="1:13" x14ac:dyDescent="0.2">
      <c r="A81" s="2" t="s">
        <v>72</v>
      </c>
      <c r="B81" s="19">
        <v>275</v>
      </c>
      <c r="C81" s="30" t="s">
        <v>173</v>
      </c>
      <c r="D81" s="32">
        <v>1396870.78</v>
      </c>
      <c r="E81" s="32">
        <v>1200000</v>
      </c>
      <c r="F81" s="32">
        <v>974087.31</v>
      </c>
      <c r="G81" s="33"/>
      <c r="H81" s="33"/>
      <c r="I81" s="32">
        <f t="shared" si="11"/>
        <v>974087.31</v>
      </c>
      <c r="J81" s="32">
        <f t="shared" si="17"/>
        <v>422783.47</v>
      </c>
      <c r="K81" s="32">
        <f t="shared" si="18"/>
        <v>225912.68999999994</v>
      </c>
    </row>
    <row r="82" spans="1:13" ht="25.5" x14ac:dyDescent="0.2">
      <c r="A82" s="2" t="s">
        <v>74</v>
      </c>
      <c r="B82" s="28">
        <v>276</v>
      </c>
      <c r="C82" s="30" t="s">
        <v>174</v>
      </c>
      <c r="D82" s="32">
        <v>1613900</v>
      </c>
      <c r="E82" s="32">
        <v>1500000</v>
      </c>
      <c r="F82" s="32">
        <v>330250</v>
      </c>
      <c r="G82" s="33"/>
      <c r="H82" s="33"/>
      <c r="I82" s="32">
        <f t="shared" si="11"/>
        <v>330250</v>
      </c>
      <c r="J82" s="32">
        <f t="shared" si="17"/>
        <v>1283650</v>
      </c>
      <c r="K82" s="32">
        <f t="shared" si="18"/>
        <v>1169750</v>
      </c>
    </row>
    <row r="83" spans="1:13" x14ac:dyDescent="0.2">
      <c r="A83" s="2" t="s">
        <v>72</v>
      </c>
      <c r="B83" s="19">
        <v>277</v>
      </c>
      <c r="C83" s="30" t="s">
        <v>175</v>
      </c>
      <c r="D83" s="32">
        <v>186000</v>
      </c>
      <c r="E83" s="32">
        <v>186000</v>
      </c>
      <c r="F83" s="32">
        <v>133046</v>
      </c>
      <c r="G83" s="33" t="s">
        <v>41</v>
      </c>
      <c r="H83" s="33" t="s">
        <v>41</v>
      </c>
      <c r="I83" s="32">
        <f t="shared" si="0"/>
        <v>133046</v>
      </c>
      <c r="J83" s="32">
        <f t="shared" si="1"/>
        <v>52954</v>
      </c>
      <c r="K83" s="32">
        <f t="shared" si="2"/>
        <v>52954</v>
      </c>
    </row>
    <row r="84" spans="1:13" ht="25.5" x14ac:dyDescent="0.2">
      <c r="A84" s="2" t="s">
        <v>75</v>
      </c>
      <c r="B84" s="28">
        <v>278</v>
      </c>
      <c r="C84" s="30" t="s">
        <v>176</v>
      </c>
      <c r="D84" s="32">
        <v>10000</v>
      </c>
      <c r="E84" s="32">
        <v>10000</v>
      </c>
      <c r="F84" s="32">
        <v>0</v>
      </c>
      <c r="G84" s="33" t="s">
        <v>41</v>
      </c>
      <c r="H84" s="33" t="s">
        <v>41</v>
      </c>
      <c r="I84" s="32">
        <f t="shared" si="0"/>
        <v>0</v>
      </c>
      <c r="J84" s="32">
        <f t="shared" si="1"/>
        <v>10000</v>
      </c>
      <c r="K84" s="32">
        <f t="shared" si="2"/>
        <v>10000</v>
      </c>
    </row>
    <row r="85" spans="1:13" x14ac:dyDescent="0.2">
      <c r="A85" s="2" t="s">
        <v>72</v>
      </c>
      <c r="B85" s="28">
        <v>280</v>
      </c>
      <c r="C85" s="30" t="s">
        <v>177</v>
      </c>
      <c r="D85" s="32">
        <v>133755</v>
      </c>
      <c r="E85" s="32">
        <v>133755</v>
      </c>
      <c r="F85" s="32">
        <v>133755</v>
      </c>
      <c r="G85" s="33"/>
      <c r="H85" s="33"/>
      <c r="I85" s="32">
        <f t="shared" si="0"/>
        <v>133755</v>
      </c>
      <c r="J85" s="32">
        <f t="shared" si="1"/>
        <v>0</v>
      </c>
      <c r="K85" s="32">
        <f t="shared" si="2"/>
        <v>0</v>
      </c>
    </row>
    <row r="86" spans="1:13" x14ac:dyDescent="0.2">
      <c r="A86" s="2" t="s">
        <v>68</v>
      </c>
      <c r="B86" s="19">
        <v>283</v>
      </c>
      <c r="C86" s="30" t="s">
        <v>236</v>
      </c>
      <c r="D86" s="32">
        <v>745161</v>
      </c>
      <c r="E86" s="32">
        <v>372581</v>
      </c>
      <c r="F86" s="32">
        <v>0</v>
      </c>
      <c r="G86" s="33"/>
      <c r="H86" s="33"/>
      <c r="I86" s="32">
        <f>F86</f>
        <v>0</v>
      </c>
      <c r="J86" s="32">
        <f>D86-I86</f>
        <v>745161</v>
      </c>
      <c r="K86" s="32">
        <f>E86-I86</f>
        <v>372581</v>
      </c>
    </row>
    <row r="87" spans="1:13" x14ac:dyDescent="0.2">
      <c r="A87" s="2" t="s">
        <v>68</v>
      </c>
      <c r="B87" s="28">
        <v>284</v>
      </c>
      <c r="C87" s="30" t="s">
        <v>178</v>
      </c>
      <c r="D87" s="32">
        <v>10326200</v>
      </c>
      <c r="E87" s="32">
        <v>7880000</v>
      </c>
      <c r="F87" s="32">
        <v>7838518.04</v>
      </c>
      <c r="G87" s="33" t="s">
        <v>41</v>
      </c>
      <c r="H87" s="33" t="s">
        <v>41</v>
      </c>
      <c r="I87" s="32">
        <f t="shared" ref="I87:I115" si="22">F87</f>
        <v>7838518.04</v>
      </c>
      <c r="J87" s="32">
        <f t="shared" ref="J87:J115" si="23">D87-I87</f>
        <v>2487681.96</v>
      </c>
      <c r="K87" s="32">
        <f t="shared" ref="K87:K115" si="24">E87-I87</f>
        <v>41481.959999999963</v>
      </c>
      <c r="L87" s="18" t="e">
        <f>D87+#REF!+D93+#REF!+#REF!</f>
        <v>#REF!</v>
      </c>
      <c r="M87" s="17">
        <v>502</v>
      </c>
    </row>
    <row r="88" spans="1:13" ht="25.5" x14ac:dyDescent="0.2">
      <c r="A88" s="2" t="s">
        <v>70</v>
      </c>
      <c r="B88" s="19">
        <v>285</v>
      </c>
      <c r="C88" s="30" t="s">
        <v>235</v>
      </c>
      <c r="D88" s="32">
        <v>225039</v>
      </c>
      <c r="E88" s="32">
        <v>112520</v>
      </c>
      <c r="F88" s="32">
        <v>0</v>
      </c>
      <c r="G88" s="33"/>
      <c r="H88" s="33"/>
      <c r="I88" s="32">
        <f t="shared" si="22"/>
        <v>0</v>
      </c>
      <c r="J88" s="32">
        <f t="shared" si="23"/>
        <v>225039</v>
      </c>
      <c r="K88" s="32">
        <f t="shared" si="24"/>
        <v>112520</v>
      </c>
      <c r="L88" s="18"/>
    </row>
    <row r="89" spans="1:13" ht="25.5" x14ac:dyDescent="0.2">
      <c r="A89" s="2" t="s">
        <v>70</v>
      </c>
      <c r="B89" s="28">
        <v>286</v>
      </c>
      <c r="C89" s="30" t="s">
        <v>179</v>
      </c>
      <c r="D89" s="32">
        <v>3045200</v>
      </c>
      <c r="E89" s="32">
        <v>2425200</v>
      </c>
      <c r="F89" s="32">
        <v>2327581.84</v>
      </c>
      <c r="G89" s="33" t="s">
        <v>41</v>
      </c>
      <c r="H89" s="33" t="s">
        <v>41</v>
      </c>
      <c r="I89" s="32">
        <f t="shared" ref="I89:I95" si="25">F89</f>
        <v>2327581.84</v>
      </c>
      <c r="J89" s="32">
        <f t="shared" ref="J89:J95" si="26">D89-I89</f>
        <v>717618.16000000015</v>
      </c>
      <c r="K89" s="32">
        <f t="shared" ref="K89:K95" si="27">E89-I89</f>
        <v>97618.160000000149</v>
      </c>
      <c r="L89" s="18" t="e">
        <f>D89+#REF!+#REF!+D98+#REF!</f>
        <v>#REF!</v>
      </c>
      <c r="M89" s="17">
        <v>502</v>
      </c>
    </row>
    <row r="90" spans="1:13" x14ac:dyDescent="0.2">
      <c r="A90" s="2" t="s">
        <v>72</v>
      </c>
      <c r="B90" s="19">
        <v>287</v>
      </c>
      <c r="C90" s="30" t="s">
        <v>180</v>
      </c>
      <c r="D90" s="32">
        <v>1000000</v>
      </c>
      <c r="E90" s="32">
        <v>750000</v>
      </c>
      <c r="F90" s="32">
        <v>694479.38</v>
      </c>
      <c r="G90" s="33" t="s">
        <v>41</v>
      </c>
      <c r="H90" s="33" t="s">
        <v>41</v>
      </c>
      <c r="I90" s="32">
        <f t="shared" si="25"/>
        <v>694479.38</v>
      </c>
      <c r="J90" s="32">
        <f t="shared" si="26"/>
        <v>305520.62</v>
      </c>
      <c r="K90" s="32">
        <f t="shared" si="27"/>
        <v>55520.619999999995</v>
      </c>
      <c r="L90" s="18" t="e">
        <f>D90+#REF!+D98+D99+#REF!</f>
        <v>#REF!</v>
      </c>
      <c r="M90" s="17">
        <v>502</v>
      </c>
    </row>
    <row r="91" spans="1:13" x14ac:dyDescent="0.2">
      <c r="A91" s="2" t="s">
        <v>76</v>
      </c>
      <c r="B91" s="28">
        <v>288</v>
      </c>
      <c r="C91" s="30" t="s">
        <v>181</v>
      </c>
      <c r="D91" s="32">
        <v>87000</v>
      </c>
      <c r="E91" s="32">
        <v>66000</v>
      </c>
      <c r="F91" s="32">
        <v>45656.46</v>
      </c>
      <c r="G91" s="33" t="s">
        <v>41</v>
      </c>
      <c r="H91" s="33" t="s">
        <v>41</v>
      </c>
      <c r="I91" s="32">
        <f t="shared" si="25"/>
        <v>45656.46</v>
      </c>
      <c r="J91" s="32">
        <f t="shared" si="26"/>
        <v>41343.54</v>
      </c>
      <c r="K91" s="32">
        <f t="shared" si="27"/>
        <v>20343.54</v>
      </c>
    </row>
    <row r="92" spans="1:13" ht="25.5" x14ac:dyDescent="0.2">
      <c r="A92" s="2" t="s">
        <v>78</v>
      </c>
      <c r="B92" s="19">
        <v>289</v>
      </c>
      <c r="C92" s="30" t="s">
        <v>182</v>
      </c>
      <c r="D92" s="32">
        <v>32185</v>
      </c>
      <c r="E92" s="32">
        <v>32185</v>
      </c>
      <c r="F92" s="32">
        <v>15850</v>
      </c>
      <c r="G92" s="33" t="s">
        <v>41</v>
      </c>
      <c r="H92" s="33" t="s">
        <v>41</v>
      </c>
      <c r="I92" s="32">
        <f t="shared" si="25"/>
        <v>15850</v>
      </c>
      <c r="J92" s="32">
        <f t="shared" si="26"/>
        <v>16335</v>
      </c>
      <c r="K92" s="32">
        <f t="shared" si="27"/>
        <v>16335</v>
      </c>
    </row>
    <row r="93" spans="1:13" x14ac:dyDescent="0.2">
      <c r="A93" s="2" t="s">
        <v>72</v>
      </c>
      <c r="B93" s="28">
        <v>290</v>
      </c>
      <c r="C93" s="30" t="s">
        <v>183</v>
      </c>
      <c r="D93" s="32">
        <v>151474.79999999999</v>
      </c>
      <c r="E93" s="32">
        <v>151474.79999999999</v>
      </c>
      <c r="F93" s="32">
        <v>105283.8</v>
      </c>
      <c r="G93" s="33" t="s">
        <v>41</v>
      </c>
      <c r="H93" s="33" t="s">
        <v>41</v>
      </c>
      <c r="I93" s="32">
        <f t="shared" si="25"/>
        <v>105283.8</v>
      </c>
      <c r="J93" s="32">
        <f t="shared" si="26"/>
        <v>46190.999999999985</v>
      </c>
      <c r="K93" s="32">
        <f t="shared" si="27"/>
        <v>46190.999999999985</v>
      </c>
    </row>
    <row r="94" spans="1:13" ht="25.5" x14ac:dyDescent="0.2">
      <c r="A94" s="2" t="s">
        <v>74</v>
      </c>
      <c r="B94" s="19">
        <v>291</v>
      </c>
      <c r="C94" s="30" t="s">
        <v>184</v>
      </c>
      <c r="D94" s="32">
        <v>18090</v>
      </c>
      <c r="E94" s="32">
        <v>18090</v>
      </c>
      <c r="F94" s="32">
        <v>18090</v>
      </c>
      <c r="G94" s="33" t="s">
        <v>41</v>
      </c>
      <c r="H94" s="33" t="s">
        <v>41</v>
      </c>
      <c r="I94" s="32">
        <f>F94</f>
        <v>18090</v>
      </c>
      <c r="J94" s="32">
        <f>D94-I94</f>
        <v>0</v>
      </c>
      <c r="K94" s="32">
        <f>E94-I94</f>
        <v>0</v>
      </c>
    </row>
    <row r="95" spans="1:13" ht="25.5" x14ac:dyDescent="0.2">
      <c r="A95" s="2" t="s">
        <v>78</v>
      </c>
      <c r="B95" s="28">
        <v>292</v>
      </c>
      <c r="C95" s="30" t="s">
        <v>217</v>
      </c>
      <c r="D95" s="32">
        <v>3000000</v>
      </c>
      <c r="E95" s="32">
        <v>3000000</v>
      </c>
      <c r="F95" s="32">
        <v>0</v>
      </c>
      <c r="G95" s="33"/>
      <c r="H95" s="33"/>
      <c r="I95" s="32">
        <f t="shared" si="25"/>
        <v>0</v>
      </c>
      <c r="J95" s="32">
        <f t="shared" si="26"/>
        <v>3000000</v>
      </c>
      <c r="K95" s="32">
        <f t="shared" si="27"/>
        <v>3000000</v>
      </c>
    </row>
    <row r="96" spans="1:13" ht="25.5" x14ac:dyDescent="0.2">
      <c r="A96" s="2" t="s">
        <v>78</v>
      </c>
      <c r="B96" s="19">
        <v>293</v>
      </c>
      <c r="C96" s="30" t="s">
        <v>238</v>
      </c>
      <c r="D96" s="32">
        <v>3000000</v>
      </c>
      <c r="E96" s="32">
        <v>3000000</v>
      </c>
      <c r="F96" s="32">
        <v>0</v>
      </c>
      <c r="G96" s="33"/>
      <c r="H96" s="33"/>
      <c r="I96" s="32">
        <f t="shared" ref="I96" si="28">F96</f>
        <v>0</v>
      </c>
      <c r="J96" s="32">
        <f t="shared" ref="J96" si="29">D96-I96</f>
        <v>3000000</v>
      </c>
      <c r="K96" s="32">
        <f t="shared" ref="K96" si="30">E96-I96</f>
        <v>3000000</v>
      </c>
    </row>
    <row r="97" spans="1:13" x14ac:dyDescent="0.2">
      <c r="A97" s="2" t="s">
        <v>76</v>
      </c>
      <c r="B97" s="28">
        <v>294</v>
      </c>
      <c r="C97" s="30" t="s">
        <v>185</v>
      </c>
      <c r="D97" s="32">
        <v>117.97</v>
      </c>
      <c r="E97" s="32">
        <v>117.97</v>
      </c>
      <c r="F97" s="32">
        <v>117.97</v>
      </c>
      <c r="G97" s="33" t="s">
        <v>41</v>
      </c>
      <c r="H97" s="33" t="s">
        <v>41</v>
      </c>
      <c r="I97" s="32">
        <f>F97</f>
        <v>117.97</v>
      </c>
      <c r="J97" s="32">
        <f>D97-I97</f>
        <v>0</v>
      </c>
      <c r="K97" s="32">
        <f>E97-I97</f>
        <v>0</v>
      </c>
    </row>
    <row r="98" spans="1:13" x14ac:dyDescent="0.2">
      <c r="A98" s="2" t="s">
        <v>77</v>
      </c>
      <c r="B98" s="19">
        <v>295</v>
      </c>
      <c r="C98" s="30" t="s">
        <v>186</v>
      </c>
      <c r="D98" s="32">
        <v>1059500</v>
      </c>
      <c r="E98" s="32">
        <v>709500</v>
      </c>
      <c r="F98" s="32">
        <v>491825.79</v>
      </c>
      <c r="G98" s="33" t="s">
        <v>41</v>
      </c>
      <c r="H98" s="33" t="s">
        <v>41</v>
      </c>
      <c r="I98" s="32">
        <f t="shared" si="22"/>
        <v>491825.79</v>
      </c>
      <c r="J98" s="32">
        <f t="shared" si="23"/>
        <v>567674.21</v>
      </c>
      <c r="K98" s="32">
        <f t="shared" si="24"/>
        <v>217674.21000000002</v>
      </c>
      <c r="L98" s="18">
        <f>D98+D99</f>
        <v>1833200</v>
      </c>
    </row>
    <row r="99" spans="1:13" ht="25.5" x14ac:dyDescent="0.2">
      <c r="A99" s="2" t="s">
        <v>81</v>
      </c>
      <c r="B99" s="28">
        <v>296</v>
      </c>
      <c r="C99" s="30" t="s">
        <v>187</v>
      </c>
      <c r="D99" s="32">
        <v>773700</v>
      </c>
      <c r="E99" s="32">
        <v>773700</v>
      </c>
      <c r="F99" s="32">
        <v>649225</v>
      </c>
      <c r="G99" s="33" t="s">
        <v>41</v>
      </c>
      <c r="H99" s="33" t="s">
        <v>41</v>
      </c>
      <c r="I99" s="32">
        <f t="shared" si="22"/>
        <v>649225</v>
      </c>
      <c r="J99" s="32">
        <f t="shared" si="23"/>
        <v>124475</v>
      </c>
      <c r="K99" s="32">
        <f t="shared" si="24"/>
        <v>124475</v>
      </c>
      <c r="L99" s="18" t="e">
        <f>#REF!+D103+D104</f>
        <v>#REF!</v>
      </c>
      <c r="M99" s="18" t="e">
        <f>L99+L98</f>
        <v>#REF!</v>
      </c>
    </row>
    <row r="100" spans="1:13" ht="25.5" x14ac:dyDescent="0.2">
      <c r="A100" s="2" t="s">
        <v>78</v>
      </c>
      <c r="B100" s="19">
        <v>297</v>
      </c>
      <c r="C100" s="30" t="s">
        <v>188</v>
      </c>
      <c r="D100" s="32">
        <v>306829.13</v>
      </c>
      <c r="E100" s="32">
        <v>306829.13</v>
      </c>
      <c r="F100" s="32">
        <v>176251.16</v>
      </c>
      <c r="G100" s="33" t="s">
        <v>41</v>
      </c>
      <c r="H100" s="33" t="s">
        <v>41</v>
      </c>
      <c r="I100" s="32">
        <f t="shared" si="22"/>
        <v>176251.16</v>
      </c>
      <c r="J100" s="32">
        <f t="shared" si="23"/>
        <v>130577.97</v>
      </c>
      <c r="K100" s="32">
        <f t="shared" si="24"/>
        <v>130577.97</v>
      </c>
      <c r="L100" s="18" t="e">
        <f>#REF!+D104+D106</f>
        <v>#REF!</v>
      </c>
      <c r="M100" s="18" t="e">
        <f>L100+L99</f>
        <v>#REF!</v>
      </c>
    </row>
    <row r="101" spans="1:13" x14ac:dyDescent="0.2">
      <c r="A101" s="2" t="s">
        <v>72</v>
      </c>
      <c r="B101" s="28">
        <v>298</v>
      </c>
      <c r="C101" s="30" t="s">
        <v>189</v>
      </c>
      <c r="D101" s="32">
        <v>1920327.25</v>
      </c>
      <c r="E101" s="32">
        <v>1640827.25</v>
      </c>
      <c r="F101" s="32">
        <v>1469236.78</v>
      </c>
      <c r="G101" s="33" t="s">
        <v>41</v>
      </c>
      <c r="H101" s="33" t="s">
        <v>41</v>
      </c>
      <c r="I101" s="32">
        <f>F101</f>
        <v>1469236.78</v>
      </c>
      <c r="J101" s="32">
        <f>D101-I101</f>
        <v>451090.47</v>
      </c>
      <c r="K101" s="32">
        <f>E101-I101</f>
        <v>171590.46999999997</v>
      </c>
      <c r="L101" s="18" t="e">
        <f>#REF!+D106+D107</f>
        <v>#REF!</v>
      </c>
      <c r="M101" s="18" t="e">
        <f>L101+L100</f>
        <v>#REF!</v>
      </c>
    </row>
    <row r="102" spans="1:13" x14ac:dyDescent="0.2">
      <c r="A102" s="2" t="s">
        <v>73</v>
      </c>
      <c r="B102" s="19">
        <v>299</v>
      </c>
      <c r="C102" s="30" t="s">
        <v>190</v>
      </c>
      <c r="D102" s="32">
        <v>537513.56999999995</v>
      </c>
      <c r="E102" s="32">
        <v>537513.56999999995</v>
      </c>
      <c r="F102" s="32">
        <v>468457.92</v>
      </c>
      <c r="G102" s="33" t="s">
        <v>41</v>
      </c>
      <c r="H102" s="33" t="s">
        <v>41</v>
      </c>
      <c r="I102" s="32">
        <f>F102</f>
        <v>468457.92</v>
      </c>
      <c r="J102" s="32">
        <f>D102-I102</f>
        <v>69055.649999999965</v>
      </c>
      <c r="K102" s="32">
        <f>E102-I102</f>
        <v>69055.649999999965</v>
      </c>
    </row>
    <row r="103" spans="1:13" ht="25.5" x14ac:dyDescent="0.2">
      <c r="A103" s="2" t="s">
        <v>74</v>
      </c>
      <c r="B103" s="28">
        <v>300</v>
      </c>
      <c r="C103" s="30" t="s">
        <v>191</v>
      </c>
      <c r="D103" s="32">
        <v>660207.42000000004</v>
      </c>
      <c r="E103" s="32">
        <v>660207.42000000004</v>
      </c>
      <c r="F103" s="32">
        <v>620207.42000000004</v>
      </c>
      <c r="G103" s="33" t="s">
        <v>41</v>
      </c>
      <c r="H103" s="33" t="s">
        <v>41</v>
      </c>
      <c r="I103" s="32">
        <f>F103</f>
        <v>620207.42000000004</v>
      </c>
      <c r="J103" s="32">
        <f>D103-I103</f>
        <v>40000</v>
      </c>
      <c r="K103" s="32">
        <f>E103-I103</f>
        <v>40000</v>
      </c>
      <c r="L103" s="18">
        <f>D103+D104</f>
        <v>2213795.91</v>
      </c>
    </row>
    <row r="104" spans="1:13" ht="25.5" x14ac:dyDescent="0.2">
      <c r="A104" s="2" t="s">
        <v>75</v>
      </c>
      <c r="B104" s="19">
        <v>301</v>
      </c>
      <c r="C104" s="30" t="s">
        <v>192</v>
      </c>
      <c r="D104" s="32">
        <v>1553588.49</v>
      </c>
      <c r="E104" s="32">
        <v>1553588.49</v>
      </c>
      <c r="F104" s="32">
        <v>1293541.75</v>
      </c>
      <c r="G104" s="33" t="s">
        <v>41</v>
      </c>
      <c r="H104" s="33" t="s">
        <v>41</v>
      </c>
      <c r="I104" s="32">
        <f t="shared" si="22"/>
        <v>1293541.75</v>
      </c>
      <c r="J104" s="32">
        <f t="shared" si="23"/>
        <v>260046.74</v>
      </c>
      <c r="K104" s="32">
        <f t="shared" si="24"/>
        <v>260046.74</v>
      </c>
    </row>
    <row r="105" spans="1:13" ht="25.5" x14ac:dyDescent="0.2">
      <c r="A105" s="2" t="s">
        <v>74</v>
      </c>
      <c r="B105" s="28">
        <v>302</v>
      </c>
      <c r="C105" s="30" t="s">
        <v>230</v>
      </c>
      <c r="D105" s="32">
        <v>100000</v>
      </c>
      <c r="E105" s="32">
        <v>100000</v>
      </c>
      <c r="F105" s="32">
        <v>100000</v>
      </c>
      <c r="G105" s="33"/>
      <c r="H105" s="33"/>
      <c r="I105" s="32">
        <f t="shared" si="22"/>
        <v>100000</v>
      </c>
      <c r="J105" s="32">
        <f t="shared" si="23"/>
        <v>0</v>
      </c>
      <c r="K105" s="32">
        <f t="shared" si="24"/>
        <v>0</v>
      </c>
    </row>
    <row r="106" spans="1:13" ht="38.25" x14ac:dyDescent="0.2">
      <c r="A106" s="2" t="s">
        <v>79</v>
      </c>
      <c r="B106" s="19">
        <v>303</v>
      </c>
      <c r="C106" s="30" t="s">
        <v>193</v>
      </c>
      <c r="D106" s="32">
        <v>580000</v>
      </c>
      <c r="E106" s="32">
        <v>435000</v>
      </c>
      <c r="F106" s="32">
        <v>290000</v>
      </c>
      <c r="G106" s="33" t="s">
        <v>41</v>
      </c>
      <c r="H106" s="33" t="s">
        <v>41</v>
      </c>
      <c r="I106" s="32">
        <f t="shared" si="22"/>
        <v>290000</v>
      </c>
      <c r="J106" s="32">
        <f t="shared" si="23"/>
        <v>290000</v>
      </c>
      <c r="K106" s="32">
        <f t="shared" si="24"/>
        <v>145000</v>
      </c>
    </row>
    <row r="107" spans="1:13" ht="38.25" x14ac:dyDescent="0.2">
      <c r="A107" s="2" t="s">
        <v>82</v>
      </c>
      <c r="B107" s="28">
        <v>304</v>
      </c>
      <c r="C107" s="30" t="s">
        <v>194</v>
      </c>
      <c r="D107" s="32">
        <v>1210000</v>
      </c>
      <c r="E107" s="32">
        <v>1160294.26</v>
      </c>
      <c r="F107" s="32">
        <v>915812.85</v>
      </c>
      <c r="G107" s="33"/>
      <c r="H107" s="33"/>
      <c r="I107" s="32">
        <f t="shared" si="22"/>
        <v>915812.85</v>
      </c>
      <c r="J107" s="32">
        <f t="shared" si="23"/>
        <v>294187.15000000002</v>
      </c>
      <c r="K107" s="32">
        <f t="shared" si="24"/>
        <v>244481.41000000003</v>
      </c>
    </row>
    <row r="108" spans="1:13" ht="25.5" x14ac:dyDescent="0.2">
      <c r="A108" s="2" t="s">
        <v>83</v>
      </c>
      <c r="B108" s="19">
        <v>305</v>
      </c>
      <c r="C108" s="30" t="s">
        <v>195</v>
      </c>
      <c r="D108" s="32">
        <v>720000</v>
      </c>
      <c r="E108" s="32">
        <v>540000</v>
      </c>
      <c r="F108" s="32">
        <v>29712</v>
      </c>
      <c r="G108" s="33"/>
      <c r="H108" s="33"/>
      <c r="I108" s="32">
        <f>F108</f>
        <v>29712</v>
      </c>
      <c r="J108" s="32">
        <f>D108-I108</f>
        <v>690288</v>
      </c>
      <c r="K108" s="32">
        <f>E108-I108</f>
        <v>510288</v>
      </c>
    </row>
    <row r="109" spans="1:13" x14ac:dyDescent="0.2">
      <c r="A109" s="2" t="s">
        <v>72</v>
      </c>
      <c r="B109" s="28">
        <v>306</v>
      </c>
      <c r="C109" s="30" t="s">
        <v>196</v>
      </c>
      <c r="D109" s="32">
        <v>30000</v>
      </c>
      <c r="E109" s="32">
        <v>30000</v>
      </c>
      <c r="F109" s="32">
        <v>0</v>
      </c>
      <c r="G109" s="33"/>
      <c r="H109" s="33"/>
      <c r="I109" s="32">
        <f>F109</f>
        <v>0</v>
      </c>
      <c r="J109" s="32">
        <f>D109-I109</f>
        <v>30000</v>
      </c>
      <c r="K109" s="32">
        <f>E109-I109</f>
        <v>30000</v>
      </c>
    </row>
    <row r="110" spans="1:13" x14ac:dyDescent="0.2">
      <c r="A110" s="2" t="s">
        <v>71</v>
      </c>
      <c r="B110" s="19">
        <v>307</v>
      </c>
      <c r="C110" s="30" t="s">
        <v>197</v>
      </c>
      <c r="D110" s="32">
        <v>156000</v>
      </c>
      <c r="E110" s="32">
        <v>156000</v>
      </c>
      <c r="F110" s="32">
        <v>0</v>
      </c>
      <c r="G110" s="33" t="s">
        <v>41</v>
      </c>
      <c r="H110" s="33" t="s">
        <v>41</v>
      </c>
      <c r="I110" s="32">
        <f>F110</f>
        <v>0</v>
      </c>
      <c r="J110" s="32">
        <f>D110-I110</f>
        <v>156000</v>
      </c>
      <c r="K110" s="32">
        <f>E110-I110</f>
        <v>156000</v>
      </c>
    </row>
    <row r="111" spans="1:13" x14ac:dyDescent="0.2">
      <c r="A111" s="2" t="s">
        <v>77</v>
      </c>
      <c r="B111" s="28">
        <v>308</v>
      </c>
      <c r="C111" s="30" t="s">
        <v>231</v>
      </c>
      <c r="D111" s="32">
        <v>57141.37</v>
      </c>
      <c r="E111" s="32">
        <v>57141.37</v>
      </c>
      <c r="F111" s="32">
        <v>36362.69</v>
      </c>
      <c r="G111" s="33"/>
      <c r="H111" s="33"/>
      <c r="I111" s="32">
        <f>F111</f>
        <v>36362.69</v>
      </c>
      <c r="J111" s="32">
        <f>D111-I111</f>
        <v>20778.68</v>
      </c>
      <c r="K111" s="32">
        <f>E111-I111</f>
        <v>20778.68</v>
      </c>
    </row>
    <row r="112" spans="1:13" ht="25.5" x14ac:dyDescent="0.2">
      <c r="A112" s="2" t="s">
        <v>81</v>
      </c>
      <c r="B112" s="19">
        <v>309</v>
      </c>
      <c r="C112" s="30" t="s">
        <v>198</v>
      </c>
      <c r="D112" s="32">
        <v>12000</v>
      </c>
      <c r="E112" s="32">
        <v>12000</v>
      </c>
      <c r="F112" s="32">
        <v>0</v>
      </c>
      <c r="G112" s="33" t="s">
        <v>41</v>
      </c>
      <c r="H112" s="33" t="s">
        <v>41</v>
      </c>
      <c r="I112" s="32">
        <f t="shared" si="22"/>
        <v>0</v>
      </c>
      <c r="J112" s="32">
        <f t="shared" si="23"/>
        <v>12000</v>
      </c>
      <c r="K112" s="32">
        <f t="shared" si="24"/>
        <v>12000</v>
      </c>
    </row>
    <row r="113" spans="1:11" x14ac:dyDescent="0.2">
      <c r="A113" s="2" t="s">
        <v>72</v>
      </c>
      <c r="B113" s="28">
        <v>310</v>
      </c>
      <c r="C113" s="30" t="s">
        <v>199</v>
      </c>
      <c r="D113" s="32">
        <v>117000</v>
      </c>
      <c r="E113" s="32">
        <v>117000</v>
      </c>
      <c r="F113" s="32">
        <v>0</v>
      </c>
      <c r="G113" s="33" t="s">
        <v>41</v>
      </c>
      <c r="H113" s="33" t="s">
        <v>41</v>
      </c>
      <c r="I113" s="32">
        <f t="shared" si="22"/>
        <v>0</v>
      </c>
      <c r="J113" s="32">
        <f t="shared" si="23"/>
        <v>117000</v>
      </c>
      <c r="K113" s="32">
        <f t="shared" si="24"/>
        <v>117000</v>
      </c>
    </row>
    <row r="114" spans="1:11" x14ac:dyDescent="0.2">
      <c r="A114" s="2" t="s">
        <v>73</v>
      </c>
      <c r="B114" s="19">
        <v>311</v>
      </c>
      <c r="C114" s="30" t="s">
        <v>200</v>
      </c>
      <c r="D114" s="32">
        <v>170000</v>
      </c>
      <c r="E114" s="32">
        <v>170000</v>
      </c>
      <c r="F114" s="32">
        <v>85000</v>
      </c>
      <c r="G114" s="33" t="s">
        <v>41</v>
      </c>
      <c r="H114" s="33" t="s">
        <v>41</v>
      </c>
      <c r="I114" s="32">
        <f>F114</f>
        <v>85000</v>
      </c>
      <c r="J114" s="32">
        <f>D114-I114</f>
        <v>85000</v>
      </c>
      <c r="K114" s="32">
        <f>E114-I114</f>
        <v>85000</v>
      </c>
    </row>
    <row r="115" spans="1:11" ht="25.5" x14ac:dyDescent="0.2">
      <c r="A115" s="2" t="s">
        <v>75</v>
      </c>
      <c r="B115" s="28">
        <v>312</v>
      </c>
      <c r="C115" s="30" t="s">
        <v>201</v>
      </c>
      <c r="D115" s="32">
        <v>60330</v>
      </c>
      <c r="E115" s="32">
        <v>60330</v>
      </c>
      <c r="F115" s="32">
        <v>0</v>
      </c>
      <c r="G115" s="33" t="s">
        <v>41</v>
      </c>
      <c r="H115" s="33" t="s">
        <v>41</v>
      </c>
      <c r="I115" s="32">
        <f t="shared" si="22"/>
        <v>0</v>
      </c>
      <c r="J115" s="32">
        <f t="shared" si="23"/>
        <v>60330</v>
      </c>
      <c r="K115" s="32">
        <f t="shared" si="24"/>
        <v>60330</v>
      </c>
    </row>
    <row r="116" spans="1:11" ht="25.5" x14ac:dyDescent="0.2">
      <c r="A116" s="2" t="s">
        <v>84</v>
      </c>
      <c r="B116" s="19">
        <v>313</v>
      </c>
      <c r="C116" s="19" t="s">
        <v>40</v>
      </c>
      <c r="D116" s="34"/>
      <c r="E116" s="34"/>
      <c r="F116" s="32">
        <f>'127 дох'!G19-'127 расх'!F6</f>
        <v>-32800375.329999994</v>
      </c>
      <c r="G116" s="32" t="s">
        <v>41</v>
      </c>
      <c r="H116" s="32" t="s">
        <v>41</v>
      </c>
      <c r="I116" s="32">
        <f t="shared" ref="I116" si="31">F116</f>
        <v>-32800375.329999994</v>
      </c>
      <c r="J116" s="33" t="s">
        <v>40</v>
      </c>
      <c r="K116" s="33" t="s">
        <v>40</v>
      </c>
    </row>
    <row r="117" spans="1:11" x14ac:dyDescent="0.2">
      <c r="F117" s="18"/>
      <c r="I117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2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D35" sqref="D35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97" t="s">
        <v>85</v>
      </c>
      <c r="B1" s="97"/>
      <c r="C1" s="97"/>
      <c r="D1" s="97"/>
      <c r="E1" s="97"/>
      <c r="F1" s="97"/>
      <c r="G1" s="97"/>
      <c r="H1" s="97"/>
      <c r="I1" s="97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23</v>
      </c>
      <c r="B3" s="6" t="s">
        <v>24</v>
      </c>
      <c r="C3" s="6" t="s">
        <v>86</v>
      </c>
      <c r="D3" s="6" t="s">
        <v>26</v>
      </c>
      <c r="E3" s="98" t="s">
        <v>27</v>
      </c>
      <c r="F3" s="98"/>
      <c r="G3" s="98"/>
      <c r="H3" s="98"/>
      <c r="I3" s="6" t="s">
        <v>28</v>
      </c>
    </row>
    <row r="4" spans="1:9" ht="47.25" customHeight="1" x14ac:dyDescent="0.2">
      <c r="A4" s="20"/>
      <c r="B4" s="6"/>
      <c r="C4" s="6"/>
      <c r="D4" s="6"/>
      <c r="E4" s="6" t="s">
        <v>30</v>
      </c>
      <c r="F4" s="6" t="s">
        <v>31</v>
      </c>
      <c r="G4" s="6" t="s">
        <v>32</v>
      </c>
      <c r="H4" s="6" t="s">
        <v>33</v>
      </c>
      <c r="I4" s="6"/>
    </row>
    <row r="5" spans="1:9" x14ac:dyDescent="0.2">
      <c r="A5" s="7" t="s">
        <v>34</v>
      </c>
      <c r="B5" s="7" t="s">
        <v>35</v>
      </c>
      <c r="C5" s="7" t="s">
        <v>36</v>
      </c>
      <c r="D5" s="7" t="s">
        <v>87</v>
      </c>
      <c r="E5" s="7" t="s">
        <v>37</v>
      </c>
      <c r="F5" s="7" t="s">
        <v>88</v>
      </c>
      <c r="G5" s="7" t="s">
        <v>89</v>
      </c>
      <c r="H5" s="7" t="s">
        <v>90</v>
      </c>
      <c r="I5" s="7" t="s">
        <v>91</v>
      </c>
    </row>
    <row r="6" spans="1:9" ht="26.25" customHeight="1" x14ac:dyDescent="0.2">
      <c r="A6" s="8" t="s">
        <v>92</v>
      </c>
      <c r="B6" s="9" t="s">
        <v>93</v>
      </c>
      <c r="C6" s="9" t="s">
        <v>40</v>
      </c>
      <c r="D6" s="11"/>
      <c r="E6" s="11">
        <f>+E13</f>
        <v>32800375.329999994</v>
      </c>
      <c r="F6" s="11" t="s">
        <v>41</v>
      </c>
      <c r="G6" s="11" t="s">
        <v>41</v>
      </c>
      <c r="H6" s="11">
        <f>+H13</f>
        <v>32800375.329999994</v>
      </c>
      <c r="I6" s="10"/>
    </row>
    <row r="7" spans="1:9" x14ac:dyDescent="0.2">
      <c r="A7" s="12" t="s">
        <v>42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94</v>
      </c>
      <c r="B8" s="9" t="s">
        <v>95</v>
      </c>
      <c r="C8" s="9" t="s">
        <v>40</v>
      </c>
      <c r="D8" s="11"/>
      <c r="E8" s="11"/>
      <c r="F8" s="11" t="s">
        <v>41</v>
      </c>
      <c r="G8" s="11" t="s">
        <v>41</v>
      </c>
      <c r="H8" s="11"/>
      <c r="I8" s="10"/>
    </row>
    <row r="9" spans="1:9" x14ac:dyDescent="0.2">
      <c r="A9" s="8" t="s">
        <v>96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97</v>
      </c>
      <c r="B10" s="9" t="s">
        <v>98</v>
      </c>
      <c r="C10" s="9" t="s">
        <v>40</v>
      </c>
      <c r="D10" s="10" t="s">
        <v>40</v>
      </c>
      <c r="E10" s="11" t="s">
        <v>41</v>
      </c>
      <c r="F10" s="11" t="s">
        <v>41</v>
      </c>
      <c r="G10" s="11" t="s">
        <v>41</v>
      </c>
      <c r="H10" s="11" t="s">
        <v>41</v>
      </c>
      <c r="I10" s="11" t="s">
        <v>41</v>
      </c>
    </row>
    <row r="11" spans="1:9" x14ac:dyDescent="0.2">
      <c r="A11" s="8" t="s">
        <v>96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99</v>
      </c>
      <c r="B12" s="9" t="s">
        <v>100</v>
      </c>
      <c r="C12" s="12"/>
      <c r="D12" s="10" t="s">
        <v>40</v>
      </c>
      <c r="E12" s="10" t="s">
        <v>40</v>
      </c>
      <c r="F12" s="11" t="s">
        <v>41</v>
      </c>
      <c r="G12" s="11" t="s">
        <v>41</v>
      </c>
      <c r="H12" s="11" t="s">
        <v>41</v>
      </c>
      <c r="I12" s="11" t="s">
        <v>41</v>
      </c>
    </row>
    <row r="13" spans="1:9" ht="21" customHeight="1" x14ac:dyDescent="0.2">
      <c r="A13" s="8" t="s">
        <v>101</v>
      </c>
      <c r="B13" s="9" t="s">
        <v>102</v>
      </c>
      <c r="C13" s="9" t="s">
        <v>40</v>
      </c>
      <c r="D13" s="10"/>
      <c r="E13" s="11">
        <f>E16+E17</f>
        <v>32800375.329999994</v>
      </c>
      <c r="F13" s="11" t="s">
        <v>41</v>
      </c>
      <c r="G13" s="11" t="s">
        <v>41</v>
      </c>
      <c r="H13" s="11">
        <f>E13</f>
        <v>32800375.329999994</v>
      </c>
      <c r="I13" s="10"/>
    </row>
    <row r="14" spans="1:9" ht="39.75" customHeight="1" x14ac:dyDescent="0.2">
      <c r="A14" s="8" t="s">
        <v>103</v>
      </c>
      <c r="B14" s="9" t="s">
        <v>104</v>
      </c>
      <c r="C14" s="9" t="s">
        <v>40</v>
      </c>
      <c r="D14" s="10"/>
      <c r="E14" s="11">
        <f>E16+E17</f>
        <v>32800375.329999994</v>
      </c>
      <c r="F14" s="11" t="s">
        <v>41</v>
      </c>
      <c r="G14" s="10" t="s">
        <v>40</v>
      </c>
      <c r="H14" s="11">
        <f>E14</f>
        <v>32800375.329999994</v>
      </c>
      <c r="I14" s="10"/>
    </row>
    <row r="15" spans="1:9" x14ac:dyDescent="0.2">
      <c r="A15" s="8" t="s">
        <v>96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105</v>
      </c>
      <c r="B16" s="9">
        <v>811</v>
      </c>
      <c r="C16" s="9" t="s">
        <v>40</v>
      </c>
      <c r="D16" s="14"/>
      <c r="E16" s="15">
        <f>-'127 дох'!J19</f>
        <v>-27948642.819999997</v>
      </c>
      <c r="F16" s="10" t="s">
        <v>40</v>
      </c>
      <c r="G16" s="10" t="s">
        <v>40</v>
      </c>
      <c r="H16" s="11">
        <f>E16</f>
        <v>-27948642.819999997</v>
      </c>
      <c r="I16" s="10"/>
    </row>
    <row r="17" spans="1:9" ht="24.75" customHeight="1" x14ac:dyDescent="0.2">
      <c r="A17" s="13" t="s">
        <v>106</v>
      </c>
      <c r="B17" s="9" t="s">
        <v>107</v>
      </c>
      <c r="C17" s="9" t="s">
        <v>40</v>
      </c>
      <c r="D17" s="14"/>
      <c r="E17" s="15">
        <f>'127 расх'!F6</f>
        <v>60749018.149999991</v>
      </c>
      <c r="F17" s="11" t="s">
        <v>41</v>
      </c>
      <c r="G17" s="10" t="s">
        <v>40</v>
      </c>
      <c r="H17" s="11">
        <f>E17</f>
        <v>60749018.149999991</v>
      </c>
      <c r="I17" s="10"/>
    </row>
    <row r="18" spans="1:9" ht="21.75" customHeight="1" x14ac:dyDescent="0.2">
      <c r="A18" s="8" t="s">
        <v>108</v>
      </c>
      <c r="B18" s="9" t="s">
        <v>109</v>
      </c>
      <c r="C18" s="9" t="s">
        <v>40</v>
      </c>
      <c r="D18" s="10" t="s">
        <v>40</v>
      </c>
      <c r="E18" s="10" t="s">
        <v>40</v>
      </c>
      <c r="F18" s="11" t="s">
        <v>41</v>
      </c>
      <c r="G18" s="11" t="s">
        <v>41</v>
      </c>
      <c r="H18" s="11" t="s">
        <v>41</v>
      </c>
      <c r="I18" s="10" t="s">
        <v>40</v>
      </c>
    </row>
    <row r="19" spans="1:9" ht="12.75" customHeight="1" x14ac:dyDescent="0.2">
      <c r="A19" s="8" t="s">
        <v>110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111</v>
      </c>
      <c r="B20" s="9" t="s">
        <v>112</v>
      </c>
      <c r="C20" s="9" t="s">
        <v>40</v>
      </c>
      <c r="D20" s="10" t="s">
        <v>40</v>
      </c>
      <c r="E20" s="10" t="s">
        <v>40</v>
      </c>
      <c r="F20" s="11" t="s">
        <v>41</v>
      </c>
      <c r="G20" s="11" t="s">
        <v>41</v>
      </c>
      <c r="H20" s="11" t="s">
        <v>41</v>
      </c>
      <c r="I20" s="10" t="s">
        <v>40</v>
      </c>
    </row>
    <row r="21" spans="1:9" ht="15" customHeight="1" x14ac:dyDescent="0.2">
      <c r="A21" s="13" t="s">
        <v>113</v>
      </c>
      <c r="B21" s="9" t="s">
        <v>114</v>
      </c>
      <c r="C21" s="9" t="s">
        <v>40</v>
      </c>
      <c r="D21" s="10" t="s">
        <v>40</v>
      </c>
      <c r="E21" s="10" t="s">
        <v>40</v>
      </c>
      <c r="F21" s="11" t="s">
        <v>41</v>
      </c>
      <c r="G21" s="11" t="s">
        <v>41</v>
      </c>
      <c r="H21" s="11" t="s">
        <v>41</v>
      </c>
      <c r="I21" s="10" t="s">
        <v>40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115</v>
      </c>
      <c r="B23" s="4"/>
      <c r="C23" s="4" t="s">
        <v>116</v>
      </c>
      <c r="D23" s="4"/>
      <c r="E23" s="16" t="s">
        <v>117</v>
      </c>
      <c r="F23" s="4"/>
      <c r="G23" s="4"/>
      <c r="H23" s="4" t="s">
        <v>118</v>
      </c>
      <c r="I23" s="4"/>
    </row>
    <row r="24" spans="1:9" x14ac:dyDescent="0.2">
      <c r="A24" s="4"/>
      <c r="B24" s="4"/>
      <c r="C24" s="4"/>
      <c r="D24" s="4"/>
      <c r="E24" s="16" t="s">
        <v>119</v>
      </c>
      <c r="F24" s="4"/>
      <c r="G24" s="4"/>
      <c r="H24" s="4"/>
      <c r="I24" s="16" t="s">
        <v>120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121</v>
      </c>
      <c r="B26" s="4"/>
      <c r="C26" s="4" t="s">
        <v>118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245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2014-10-06T07:05:56Z</cp:lastPrinted>
  <dcterms:created xsi:type="dcterms:W3CDTF">2013-06-05T06:51:02Z</dcterms:created>
  <dcterms:modified xsi:type="dcterms:W3CDTF">2014-10-06T07:06:00Z</dcterms:modified>
</cp:coreProperties>
</file>