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<sst xmlns="http://schemas.openxmlformats.org/spreadsheetml/2006/main" count="195" uniqueCount="151">
  <si>
    <t>КОДЫ</t>
  </si>
  <si>
    <t>ОТЧЕТ О ФИНАНСОВЫХ РЕЗУЛЬТАТАХ ДЕЯТЕЛЬНОСТИ</t>
  </si>
  <si>
    <t xml:space="preserve">Форма по ОКУД   </t>
  </si>
  <si>
    <t>на</t>
  </si>
  <si>
    <t>«01» января 2015 г.</t>
  </si>
  <si>
    <t xml:space="preserve">Дата   </t>
  </si>
  <si>
    <t>01.01.2015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</si>
  <si>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</si>
  <si>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по ОКПО   </t>
  </si>
  <si>
    <t>00366988</t>
  </si>
  <si>
    <t>Глава по БК</t>
  </si>
  <si>
    <t>Наименование бюджета (публично-правового образования)</t>
  </si>
  <si>
    <t>41612158</t>
  </si>
  <si>
    <t>Периодичность: годовая</t>
  </si>
  <si>
    <t>Единица измерения:</t>
  </si>
  <si>
    <t>руб.</t>
  </si>
  <si>
    <t xml:space="preserve">по ОКЕИ   </t>
  </si>
  <si>
    <t>383</t>
  </si>
  <si>
    <t>Наименование показателя</t>
  </si>
  <si>
    <t>Код
стро-
ки</t>
  </si>
  <si>
    <t>Код
по КОСГУ</t>
  </si>
  <si>
    <t>Бюджетная деятельность</t>
  </si>
  <si>
    <t>Средства во временном распоряжении</t>
  </si>
  <si>
    <t>Итого</t>
  </si>
  <si>
    <t>Доходы</t>
  </si>
  <si>
    <t>(стр.020 + стр.030 + стр.040 + стр.050 + стр.060 + стр. 080 + стр.090 + стр.100 + стр.110)</t>
  </si>
  <si>
    <t>Налоговые доходы</t>
  </si>
  <si>
    <t>Доходы от собственности</t>
  </si>
  <si>
    <t>Доходы от оказания платных услуг (работ)</t>
  </si>
  <si>
    <t>Суммы принудительного изъятия</t>
  </si>
  <si>
    <t>Безвозмездные поступления от бюджетов</t>
  </si>
  <si>
    <t>в том числе:</t>
  </si>
  <si>
    <t xml:space="preserve">поступления от других бюджетов бюджетной системы Российской Федерации </t>
  </si>
  <si>
    <t>поступления от наднациональных организаций и правительств иностранных государств</t>
  </si>
  <si>
    <t>поступления от международных финансовых организаций</t>
  </si>
  <si>
    <t>Взносы на социальные нужды</t>
  </si>
  <si>
    <t>Доходы от операций с активами</t>
  </si>
  <si>
    <t>доходы от переоценки активов</t>
  </si>
  <si>
    <t>доходы от реализации активов</t>
  </si>
  <si>
    <t>чрезвычайные доходы от операций с активами</t>
  </si>
  <si>
    <t>Прочие доходы</t>
  </si>
  <si>
    <t>Доходы будущих периодов</t>
  </si>
  <si>
    <t xml:space="preserve">Расходы </t>
  </si>
  <si>
    <t>(стр. 160 + стр. 170 + стр. 190 + стр. 210 + стр. 230 + стр. 240 + стр. 260 + стр. 270 + стр. 280)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</si>
  <si>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</si>
  <si>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</si>
  <si>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</si>
  <si>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</si>
  <si>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</si>
  <si>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</si>
  <si>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</si>
  <si>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</si>
  <si>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</si>
  <si>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</si>
  <si>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</si>
  <si>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</si>
  <si>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</si>
  <si>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</si>
  <si>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</si>
  <si>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 муниципальным организациям</t>
  </si>
  <si>
    <t>безвозмездные  перечисления организациям, за исключением государственных и муниципальных организаций</t>
  </si>
  <si>
    <t>Безвозмездные перечисления бюджетам</t>
  </si>
  <si>
    <t>перечисления другим бюджетам бюджетной системы Российской Федерации</t>
  </si>
  <si>
    <t xml:space="preserve">перечисления наднациональным организациям и правительствам иностранных государств </t>
  </si>
  <si>
    <t>перечисления международным организациям</t>
  </si>
  <si>
    <t>Социальное обеспечение</t>
  </si>
  <si>
    <t>пенсии, пособия и выплаты по пенсионному, социальному и медицинскому страхованию населения</t>
  </si>
  <si>
    <t>пособия по социальной помощи населению</t>
  </si>
  <si>
    <t>пенсии, пособия, выплачиваемые организациями сектора государственного управления</t>
  </si>
  <si>
    <t>Расходы по операциям с активами</t>
  </si>
  <si>
    <t>амортизация основных средств и нематериальных 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</si>
  <si>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</si>
  <si>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</si>
  <si>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</si>
  <si>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Расходы будущих периодов</t>
  </si>
  <si>
    <t>Чистый операционный результат</t>
  </si>
  <si>
    <t>(стр. 291 − стр. 292);  (стр. 310 + стр. 380)</t>
  </si>
  <si>
    <t>Операционный результат до налогообложения (стр. 010 − стр. 150)</t>
  </si>
  <si>
    <t>Налог на прибыль</t>
  </si>
  <si>
    <t xml:space="preserve">Операции с нефинансовыми активами </t>
  </si>
  <si>
    <t>(стр. 320 + стр. 330 + стр. 350 + стр. 360 + стр. 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</si>
  <si>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</si>
  <si>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</si>
  <si>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</si>
  <si>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</si>
  <si>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</si>
  <si>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</si>
  <si>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</si>
  <si>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</si>
  <si>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</si>
  <si>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</si>
  <si>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</si>
  <si>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</si>
  <si>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продукции, выполнение работ, услуг</t>
  </si>
  <si>
    <t>увеличение затрат</t>
  </si>
  <si>
    <t>х</t>
  </si>
  <si>
    <t>уменьшение затрат</t>
  </si>
  <si>
    <t>Операции с финансовыми активами и обязательствами</t>
  </si>
  <si>
    <t>(стр. 390 − стр. 510)</t>
  </si>
  <si>
    <t>Операции с финансовыми активами</t>
  </si>
  <si>
    <t>(стр. 410 + стр. 420 + стр. 440 + стр. 460 + стр. 470 + стр. 480)</t>
  </si>
  <si>
    <t>Чистое поступление средств на счета бюджетов</t>
  </si>
  <si>
    <t>поступление на счета бюджетов</t>
  </si>
  <si>
    <t>выбытия со счетов бюджетов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</si>
  <si>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</si>
  <si>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</si>
  <si>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</si>
  <si>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 иных форм участия в капитале</t>
  </si>
  <si>
    <t>увеличение стоимости акций и иных форм участия в капитале</t>
  </si>
  <si>
    <t>уменьшение стоимости акций и иных форм участия в капитале</t>
  </si>
  <si>
    <t xml:space="preserve">Чистое предоставление бюджетных кредитов </t>
  </si>
  <si>
    <t>увеличение задолженности по бюджетным кредитам</t>
  </si>
  <si>
    <t>уменьшение задолженности по бюджетным ссудам и кредитам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</si>
  <si>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</si>
  <si>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</si>
  <si>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</si>
  <si>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прочей дебиторской задолженности (кроме бюджетных кредитов)</t>
  </si>
  <si>
    <t>увеличение прочей дебиторской задолженности</t>
  </si>
  <si>
    <t>уменьшение прочей дебиторской задолженности</t>
  </si>
  <si>
    <t>Операции с обязательствами</t>
  </si>
  <si>
    <t>(стр. 520 + стр. 530 + стр. 540)</t>
  </si>
  <si>
    <t>Чистое увеличение задолженности по внутреннему государственному (муниципальному) долгу</t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</si>
  <si>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</si>
  <si>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</si>
  <si>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</si>
  <si>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</si>
  <si>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</si>
  <si>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</si>
  <si>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</si>
  <si>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</si>
  <si>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Руководитель</t>
  </si>
  <si>
    <t>М.А. Ицкович</t>
  </si>
  <si>
    <t xml:space="preserve"> </t>
  </si>
  <si>
    <t>(подпись)</t>
  </si>
  <si>
    <t>(расшифровка подписи)</t>
  </si>
  <si>
    <t>Главный бухгалтер</t>
  </si>
  <si>
    <t>Е.И. Пинкевич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</si>
  <si>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</si>
  <si>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</si>
  <si>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</si>
  <si>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</si>
  <si>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</si>
  <si>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</si>
  <si>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07- Кузьмоловское городское поселение</t>
  </si>
  <si>
    <t>Бюджеты городских и сельских поселений</t>
  </si>
  <si>
    <t>21 января 2015г.</t>
  </si>
  <si>
    <t>002</t>
  </si>
  <si>
    <t>гл.бухгалтер</t>
  </si>
  <si>
    <t>Е..Пинкевич</t>
  </si>
  <si>
    <t>92-950</t>
  </si>
  <si>
    <t xml:space="preserve">по ОКТМО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</si>
</sst>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#,##0.00;[Red]\-#,##0.00"/>
    <numFmt numFmtId="175" formatCode="[=0]&quot;-&quot;;General"/>
    <numFmt numFmtId="176" formatCode="#,##0.00_ ;[Red]\-#,##0.00\ "/>
  </numFmts>
  <fonts count="39"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Continuous" vertical="top"/>
    </xf>
    <xf numFmtId="4" fontId="3" fillId="0" borderId="0" xfId="0" applyNumberFormat="1" applyFont="1" applyFill="1" applyAlignment="1">
      <alignment horizontal="left"/>
    </xf>
    <xf numFmtId="4" fontId="3" fillId="0" borderId="16" xfId="0" applyNumberFormat="1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22" xfId="0" applyNumberFormat="1" applyFont="1" applyFill="1" applyBorder="1" applyAlignment="1">
      <alignment horizontal="left" wrapText="1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3" fillId="0" borderId="3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0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wrapText="1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172" fontId="3" fillId="0" borderId="4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59"/>
  <sheetViews>
    <sheetView tabSelected="1" zoomScalePageLayoutView="0" workbookViewId="0" topLeftCell="A1">
      <selection activeCell="AF25" sqref="AF24:AF25"/>
    </sheetView>
  </sheetViews>
  <sheetFormatPr defaultColWidth="10.66015625" defaultRowHeight="11.25"/>
  <cols>
    <col min="1" max="1" width="1.5" style="1" customWidth="1"/>
    <col min="2" max="2" width="2.5" style="1" customWidth="1"/>
    <col min="3" max="3" width="1.5" style="1" customWidth="1"/>
    <col min="4" max="4" width="1.0078125" style="1" customWidth="1"/>
    <col min="5" max="5" width="1.5" style="1" customWidth="1"/>
    <col min="6" max="6" width="10.66015625" style="1" customWidth="1"/>
    <col min="7" max="7" width="1.5" style="1" customWidth="1"/>
    <col min="8" max="8" width="8.33203125" style="1" customWidth="1"/>
    <col min="9" max="9" width="1.5" style="1" customWidth="1"/>
    <col min="10" max="10" width="5.83203125" style="1" customWidth="1"/>
    <col min="11" max="11" width="3" style="1" customWidth="1"/>
    <col min="12" max="12" width="2.66015625" style="1" customWidth="1"/>
    <col min="13" max="13" width="0.65625" style="1" customWidth="1"/>
    <col min="14" max="14" width="9.5" style="1" customWidth="1"/>
    <col min="15" max="15" width="6.33203125" style="1" customWidth="1"/>
    <col min="16" max="16" width="4.16015625" style="1" customWidth="1"/>
    <col min="17" max="17" width="3.66015625" style="1" customWidth="1"/>
    <col min="18" max="18" width="3.33203125" style="1" customWidth="1"/>
    <col min="19" max="19" width="4.66015625" style="1" customWidth="1"/>
    <col min="20" max="20" width="2" style="1" customWidth="1"/>
    <col min="21" max="21" width="4.66015625" style="1" customWidth="1"/>
    <col min="22" max="22" width="8" style="1" customWidth="1"/>
    <col min="23" max="23" width="4.66015625" style="1" customWidth="1"/>
    <col min="24" max="24" width="3.16015625" style="1" customWidth="1"/>
    <col min="25" max="25" width="8" style="1" customWidth="1"/>
    <col min="26" max="26" width="6.33203125" style="1" customWidth="1"/>
    <col min="27" max="27" width="9.5" style="1" customWidth="1"/>
    <col min="28" max="28" width="7.83203125" style="1" customWidth="1"/>
    <col min="29" max="16384" width="10.66015625" style="2" customWidth="1"/>
  </cols>
  <sheetData>
    <row r="1" spans="27:28" s="1" customFormat="1" ht="11.25" customHeight="1">
      <c r="AA1" s="73" t="s">
        <v>0</v>
      </c>
      <c r="AB1" s="73"/>
    </row>
    <row r="2" spans="1:28" ht="12" customHeight="1">
      <c r="A2" s="2"/>
      <c r="B2" s="2"/>
      <c r="C2" s="2"/>
      <c r="D2" s="2"/>
      <c r="E2" s="2"/>
      <c r="F2" s="2"/>
      <c r="G2" s="2"/>
      <c r="H2" s="2"/>
      <c r="I2" s="74" t="s">
        <v>1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"/>
      <c r="Y2" s="3"/>
      <c r="Z2" s="3" t="s">
        <v>2</v>
      </c>
      <c r="AA2" s="75">
        <v>503121</v>
      </c>
      <c r="AB2" s="75"/>
    </row>
    <row r="3" spans="9:28" ht="12">
      <c r="I3" s="3"/>
      <c r="J3" s="3"/>
      <c r="K3" s="3"/>
      <c r="L3" s="3"/>
      <c r="M3" s="3" t="s">
        <v>3</v>
      </c>
      <c r="N3" s="76" t="s">
        <v>4</v>
      </c>
      <c r="O3" s="76"/>
      <c r="P3" s="76"/>
      <c r="Q3" s="76"/>
      <c r="R3" s="76"/>
      <c r="S3" s="76"/>
      <c r="T3" s="76"/>
      <c r="X3" s="3"/>
      <c r="Y3" s="3"/>
      <c r="Z3" s="3" t="s">
        <v>5</v>
      </c>
      <c r="AA3" s="71" t="s">
        <v>6</v>
      </c>
      <c r="AB3" s="71"/>
    </row>
    <row r="4" spans="1:28" s="1" customFormat="1" ht="25.5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X4" s="3"/>
      <c r="Y4" s="3"/>
      <c r="Z4" s="3" t="s">
        <v>8</v>
      </c>
      <c r="AA4" s="71" t="s">
        <v>9</v>
      </c>
      <c r="AB4" s="71"/>
    </row>
    <row r="5" spans="1:28" ht="5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70" t="s">
        <v>143</v>
      </c>
      <c r="O5" s="70"/>
      <c r="P5" s="70"/>
      <c r="Q5" s="70"/>
      <c r="R5" s="70"/>
      <c r="S5" s="70"/>
      <c r="T5" s="70"/>
      <c r="U5" s="70"/>
      <c r="V5" s="70"/>
      <c r="W5" s="70"/>
      <c r="X5" s="3"/>
      <c r="Y5" s="3"/>
      <c r="Z5" s="3" t="s">
        <v>10</v>
      </c>
      <c r="AA5" s="30" t="s">
        <v>146</v>
      </c>
      <c r="AB5" s="5"/>
    </row>
    <row r="6" spans="1:28" ht="21.75" customHeight="1">
      <c r="A6" s="69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 t="s">
        <v>144</v>
      </c>
      <c r="O6" s="70"/>
      <c r="P6" s="70"/>
      <c r="Q6" s="70"/>
      <c r="R6" s="70"/>
      <c r="S6" s="70"/>
      <c r="T6" s="70"/>
      <c r="U6" s="70"/>
      <c r="V6" s="70"/>
      <c r="W6" s="70"/>
      <c r="X6" s="3"/>
      <c r="Y6" s="3"/>
      <c r="Z6" s="3" t="s">
        <v>150</v>
      </c>
      <c r="AA6" s="71" t="s">
        <v>12</v>
      </c>
      <c r="AB6" s="71"/>
    </row>
    <row r="7" spans="1:28" ht="12">
      <c r="A7" s="1" t="s">
        <v>13</v>
      </c>
      <c r="AA7" s="6"/>
      <c r="AB7" s="7"/>
    </row>
    <row r="8" spans="1:28" ht="12">
      <c r="A8" s="1" t="s">
        <v>14</v>
      </c>
      <c r="G8" s="1" t="s">
        <v>15</v>
      </c>
      <c r="X8" s="3"/>
      <c r="Y8" s="3"/>
      <c r="Z8" s="3" t="s">
        <v>16</v>
      </c>
      <c r="AA8" s="72" t="s">
        <v>17</v>
      </c>
      <c r="AB8" s="72"/>
    </row>
    <row r="9" s="1" customFormat="1" ht="5.25" customHeight="1"/>
    <row r="10" spans="1:28" ht="32.25" customHeight="1">
      <c r="A10" s="8"/>
      <c r="B10" s="9"/>
      <c r="C10" s="53" t="s">
        <v>18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19</v>
      </c>
      <c r="R10" s="54"/>
      <c r="S10" s="54" t="s">
        <v>20</v>
      </c>
      <c r="T10" s="54"/>
      <c r="U10" s="54" t="s">
        <v>21</v>
      </c>
      <c r="V10" s="54"/>
      <c r="W10" s="54"/>
      <c r="X10" s="54" t="s">
        <v>22</v>
      </c>
      <c r="Y10" s="54"/>
      <c r="Z10" s="54"/>
      <c r="AA10" s="55" t="s">
        <v>23</v>
      </c>
      <c r="AB10" s="55"/>
    </row>
    <row r="11" spans="1:28" ht="12">
      <c r="A11" s="51">
        <v>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>
        <v>2</v>
      </c>
      <c r="R11" s="52"/>
      <c r="S11" s="52">
        <v>3</v>
      </c>
      <c r="T11" s="52"/>
      <c r="U11" s="52">
        <v>4</v>
      </c>
      <c r="V11" s="52"/>
      <c r="W11" s="52"/>
      <c r="X11" s="52">
        <v>5</v>
      </c>
      <c r="Y11" s="52"/>
      <c r="Z11" s="52"/>
      <c r="AA11" s="52">
        <v>6</v>
      </c>
      <c r="AB11" s="52"/>
    </row>
    <row r="12" spans="1:28" ht="11.25" customHeight="1">
      <c r="A12" s="48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68">
        <v>10</v>
      </c>
      <c r="R12" s="68"/>
      <c r="S12" s="65">
        <v>100</v>
      </c>
      <c r="T12" s="65"/>
      <c r="U12" s="10"/>
      <c r="W12" s="11"/>
      <c r="X12" s="10"/>
      <c r="Z12" s="11"/>
      <c r="AA12" s="10"/>
      <c r="AB12" s="12"/>
    </row>
    <row r="13" spans="1:28" ht="30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68"/>
      <c r="R13" s="68"/>
      <c r="S13" s="65"/>
      <c r="T13" s="65"/>
      <c r="U13" s="46">
        <f>U14+U15+U16+U17+U18+U23+U24+U29+U30</f>
        <v>70373618.92</v>
      </c>
      <c r="V13" s="46"/>
      <c r="W13" s="46"/>
      <c r="X13" s="46">
        <v>0</v>
      </c>
      <c r="Y13" s="46"/>
      <c r="Z13" s="46"/>
      <c r="AA13" s="43">
        <f>AA14+AA15+AA16+AA17+AA18+AA23+AA24+AA29+AA30</f>
        <v>70373618.92</v>
      </c>
      <c r="AB13" s="43"/>
    </row>
    <row r="14" spans="1:28" ht="11.2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66">
        <v>20</v>
      </c>
      <c r="R14" s="66"/>
      <c r="S14" s="61">
        <v>110</v>
      </c>
      <c r="T14" s="61"/>
      <c r="U14" s="46">
        <v>0</v>
      </c>
      <c r="V14" s="46"/>
      <c r="W14" s="46"/>
      <c r="X14" s="46">
        <v>0</v>
      </c>
      <c r="Y14" s="46"/>
      <c r="Z14" s="46"/>
      <c r="AA14" s="43">
        <f>U14</f>
        <v>0</v>
      </c>
      <c r="AB14" s="43"/>
    </row>
    <row r="15" spans="1:28" ht="11.2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66">
        <v>30</v>
      </c>
      <c r="R15" s="66"/>
      <c r="S15" s="61">
        <v>120</v>
      </c>
      <c r="T15" s="61"/>
      <c r="U15" s="46">
        <f>40161312.09-458243</f>
        <v>39703069.09</v>
      </c>
      <c r="V15" s="46"/>
      <c r="W15" s="46"/>
      <c r="X15" s="46">
        <v>0</v>
      </c>
      <c r="Y15" s="46"/>
      <c r="Z15" s="46"/>
      <c r="AA15" s="43">
        <f>U15</f>
        <v>39703069.09</v>
      </c>
      <c r="AB15" s="43"/>
    </row>
    <row r="16" spans="1:28" ht="11.2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66">
        <v>40</v>
      </c>
      <c r="R16" s="66"/>
      <c r="S16" s="61">
        <v>130</v>
      </c>
      <c r="T16" s="61"/>
      <c r="U16" s="46">
        <v>2916556.43</v>
      </c>
      <c r="V16" s="46"/>
      <c r="W16" s="46"/>
      <c r="X16" s="46">
        <v>0</v>
      </c>
      <c r="Y16" s="46"/>
      <c r="Z16" s="46"/>
      <c r="AA16" s="43">
        <f>U16</f>
        <v>2916556.43</v>
      </c>
      <c r="AB16" s="43"/>
    </row>
    <row r="17" spans="1:28" ht="11.25" customHeight="1">
      <c r="A17" s="47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66">
        <v>50</v>
      </c>
      <c r="R17" s="66"/>
      <c r="S17" s="61">
        <v>140</v>
      </c>
      <c r="T17" s="61"/>
      <c r="U17" s="46">
        <v>0</v>
      </c>
      <c r="V17" s="46"/>
      <c r="W17" s="46"/>
      <c r="X17" s="46">
        <v>0</v>
      </c>
      <c r="Y17" s="46"/>
      <c r="Z17" s="46"/>
      <c r="AA17" s="43">
        <f>U17</f>
        <v>0</v>
      </c>
      <c r="AB17" s="43"/>
    </row>
    <row r="18" spans="1:28" ht="11.25" customHeight="1">
      <c r="A18" s="47" t="s">
        <v>30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66">
        <v>60</v>
      </c>
      <c r="R18" s="66"/>
      <c r="S18" s="61">
        <v>150</v>
      </c>
      <c r="T18" s="61"/>
      <c r="U18" s="46">
        <f>U20+U21+U22</f>
        <v>11666037.04</v>
      </c>
      <c r="V18" s="46"/>
      <c r="W18" s="46"/>
      <c r="X18" s="46">
        <v>0</v>
      </c>
      <c r="Y18" s="46"/>
      <c r="Z18" s="46"/>
      <c r="AA18" s="43">
        <f>AA20+AA21+AA22</f>
        <v>11666037.04</v>
      </c>
      <c r="AB18" s="43"/>
    </row>
    <row r="19" spans="1:28" s="1" customFormat="1" ht="10.5" customHeight="1">
      <c r="A19" s="14"/>
      <c r="B19" s="4"/>
      <c r="C19" s="4"/>
      <c r="D19" s="4"/>
      <c r="E19" s="35" t="s">
        <v>31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5"/>
      <c r="R19" s="16"/>
      <c r="S19" s="17"/>
      <c r="T19" s="16"/>
      <c r="U19" s="26"/>
      <c r="V19" s="26"/>
      <c r="W19" s="27"/>
      <c r="X19" s="26"/>
      <c r="Y19" s="26"/>
      <c r="Z19" s="27"/>
      <c r="AA19" s="26"/>
      <c r="AB19" s="28"/>
    </row>
    <row r="20" spans="1:28" ht="21.75" customHeight="1">
      <c r="A20" s="13"/>
      <c r="B20" s="19"/>
      <c r="C20" s="39" t="s">
        <v>32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67">
        <v>61</v>
      </c>
      <c r="R20" s="67"/>
      <c r="S20" s="45">
        <v>151</v>
      </c>
      <c r="T20" s="45"/>
      <c r="U20" s="46">
        <f>12657444.04+1070200-2061607</f>
        <v>11666037.04</v>
      </c>
      <c r="V20" s="46"/>
      <c r="W20" s="46"/>
      <c r="X20" s="46">
        <v>0</v>
      </c>
      <c r="Y20" s="46"/>
      <c r="Z20" s="46"/>
      <c r="AA20" s="43">
        <f>U20</f>
        <v>11666037.04</v>
      </c>
      <c r="AB20" s="43"/>
    </row>
    <row r="21" spans="1:28" ht="21.75" customHeight="1">
      <c r="A21" s="13"/>
      <c r="B21" s="19"/>
      <c r="C21" s="39" t="s">
        <v>33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6">
        <v>62</v>
      </c>
      <c r="R21" s="66"/>
      <c r="S21" s="61">
        <v>152</v>
      </c>
      <c r="T21" s="61"/>
      <c r="U21" s="46">
        <v>0</v>
      </c>
      <c r="V21" s="46"/>
      <c r="W21" s="46"/>
      <c r="X21" s="46">
        <v>0</v>
      </c>
      <c r="Y21" s="46"/>
      <c r="Z21" s="46"/>
      <c r="AA21" s="43">
        <f>U21</f>
        <v>0</v>
      </c>
      <c r="AB21" s="43"/>
    </row>
    <row r="22" spans="1:28" ht="11.25" customHeight="1">
      <c r="A22" s="13"/>
      <c r="B22" s="19"/>
      <c r="C22" s="39" t="s">
        <v>34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66">
        <v>63</v>
      </c>
      <c r="R22" s="66"/>
      <c r="S22" s="61">
        <v>153</v>
      </c>
      <c r="T22" s="61"/>
      <c r="U22" s="46">
        <v>0</v>
      </c>
      <c r="V22" s="46"/>
      <c r="W22" s="46"/>
      <c r="X22" s="46">
        <v>0</v>
      </c>
      <c r="Y22" s="46"/>
      <c r="Z22" s="46"/>
      <c r="AA22" s="43">
        <f>U22</f>
        <v>0</v>
      </c>
      <c r="AB22" s="43"/>
    </row>
    <row r="23" spans="1:28" ht="11.25" customHeight="1">
      <c r="A23" s="47" t="s">
        <v>35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66">
        <v>80</v>
      </c>
      <c r="R23" s="66"/>
      <c r="S23" s="61">
        <v>160</v>
      </c>
      <c r="T23" s="61"/>
      <c r="U23" s="46">
        <v>0</v>
      </c>
      <c r="V23" s="46"/>
      <c r="W23" s="46"/>
      <c r="X23" s="46">
        <v>0</v>
      </c>
      <c r="Y23" s="46"/>
      <c r="Z23" s="46"/>
      <c r="AA23" s="43">
        <f>U23</f>
        <v>0</v>
      </c>
      <c r="AB23" s="43"/>
    </row>
    <row r="24" spans="1:28" ht="11.25" customHeight="1">
      <c r="A24" s="47" t="s">
        <v>36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6">
        <v>90</v>
      </c>
      <c r="R24" s="66"/>
      <c r="S24" s="61">
        <v>170</v>
      </c>
      <c r="T24" s="61"/>
      <c r="U24" s="46">
        <f>U27</f>
        <v>13785162.81</v>
      </c>
      <c r="V24" s="46"/>
      <c r="W24" s="46"/>
      <c r="X24" s="46">
        <v>0</v>
      </c>
      <c r="Y24" s="46"/>
      <c r="Z24" s="46"/>
      <c r="AA24" s="43">
        <f>AA27</f>
        <v>13785162.81</v>
      </c>
      <c r="AB24" s="43"/>
    </row>
    <row r="25" spans="1:28" ht="11.25" customHeight="1">
      <c r="A25" s="14"/>
      <c r="B25" s="4"/>
      <c r="C25" s="4"/>
      <c r="D25" s="4"/>
      <c r="E25" s="35" t="s">
        <v>31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5"/>
      <c r="R25" s="16"/>
      <c r="S25" s="17"/>
      <c r="T25" s="16"/>
      <c r="U25" s="26"/>
      <c r="V25" s="26"/>
      <c r="W25" s="27"/>
      <c r="X25" s="26"/>
      <c r="Y25" s="26"/>
      <c r="Z25" s="27"/>
      <c r="AA25" s="26"/>
      <c r="AB25" s="28"/>
    </row>
    <row r="26" spans="1:28" ht="11.25" customHeight="1">
      <c r="A26" s="13"/>
      <c r="B26" s="19"/>
      <c r="C26" s="39" t="s">
        <v>37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67">
        <v>91</v>
      </c>
      <c r="R26" s="67"/>
      <c r="S26" s="45">
        <v>171</v>
      </c>
      <c r="T26" s="45"/>
      <c r="U26" s="46">
        <v>0</v>
      </c>
      <c r="V26" s="46"/>
      <c r="W26" s="46"/>
      <c r="X26" s="46">
        <v>0</v>
      </c>
      <c r="Y26" s="46"/>
      <c r="Z26" s="46"/>
      <c r="AA26" s="43">
        <f>U26</f>
        <v>0</v>
      </c>
      <c r="AB26" s="43"/>
    </row>
    <row r="27" spans="1:28" ht="11.25" customHeight="1">
      <c r="A27" s="13"/>
      <c r="B27" s="19"/>
      <c r="C27" s="39" t="s">
        <v>38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66">
        <v>92</v>
      </c>
      <c r="R27" s="66"/>
      <c r="S27" s="61">
        <v>172</v>
      </c>
      <c r="T27" s="61"/>
      <c r="U27" s="46">
        <f>1399312.81+12385850</f>
        <v>13785162.81</v>
      </c>
      <c r="V27" s="46"/>
      <c r="W27" s="46"/>
      <c r="X27" s="46">
        <v>0</v>
      </c>
      <c r="Y27" s="46"/>
      <c r="Z27" s="46"/>
      <c r="AA27" s="43">
        <f>U27</f>
        <v>13785162.81</v>
      </c>
      <c r="AB27" s="43"/>
    </row>
    <row r="28" spans="1:28" ht="11.25" customHeight="1">
      <c r="A28" s="13"/>
      <c r="B28" s="19"/>
      <c r="C28" s="39" t="s">
        <v>39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66">
        <v>93</v>
      </c>
      <c r="R28" s="66"/>
      <c r="S28" s="61">
        <v>173</v>
      </c>
      <c r="T28" s="61"/>
      <c r="U28" s="46">
        <v>0</v>
      </c>
      <c r="V28" s="46"/>
      <c r="W28" s="46"/>
      <c r="X28" s="46">
        <v>0</v>
      </c>
      <c r="Y28" s="46"/>
      <c r="Z28" s="46"/>
      <c r="AA28" s="43">
        <f>U28</f>
        <v>0</v>
      </c>
      <c r="AB28" s="43"/>
    </row>
    <row r="29" spans="1:28" ht="11.25" customHeight="1">
      <c r="A29" s="47" t="s">
        <v>40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0">
        <v>100</v>
      </c>
      <c r="R29" s="60"/>
      <c r="S29" s="61">
        <v>180</v>
      </c>
      <c r="T29" s="61"/>
      <c r="U29" s="46">
        <f>14204093.55+4700-11906000</f>
        <v>2302793.5500000007</v>
      </c>
      <c r="V29" s="46"/>
      <c r="W29" s="46"/>
      <c r="X29" s="46">
        <v>0</v>
      </c>
      <c r="Y29" s="46"/>
      <c r="Z29" s="46"/>
      <c r="AA29" s="43">
        <f>U29</f>
        <v>2302793.5500000007</v>
      </c>
      <c r="AB29" s="43"/>
    </row>
    <row r="30" spans="1:28" ht="11.25" customHeight="1">
      <c r="A30" s="47" t="s">
        <v>41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0">
        <v>110</v>
      </c>
      <c r="R30" s="60"/>
      <c r="S30" s="61">
        <v>130</v>
      </c>
      <c r="T30" s="61"/>
      <c r="U30" s="46">
        <v>0</v>
      </c>
      <c r="V30" s="46"/>
      <c r="W30" s="46"/>
      <c r="X30" s="46">
        <v>0</v>
      </c>
      <c r="Y30" s="46"/>
      <c r="Z30" s="46"/>
      <c r="AA30" s="43">
        <f>U30</f>
        <v>0</v>
      </c>
      <c r="AB30" s="43"/>
    </row>
    <row r="31" spans="1:28" ht="11.25" customHeight="1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64">
        <v>150</v>
      </c>
      <c r="R31" s="64"/>
      <c r="S31" s="65">
        <v>200</v>
      </c>
      <c r="T31" s="65"/>
      <c r="U31" s="29"/>
      <c r="V31" s="26"/>
      <c r="W31" s="27"/>
      <c r="X31" s="29"/>
      <c r="Y31" s="26"/>
      <c r="Z31" s="27"/>
      <c r="AA31" s="29"/>
      <c r="AB31" s="28"/>
    </row>
    <row r="32" spans="1:28" ht="21.75" customHeight="1">
      <c r="A32" s="47" t="s">
        <v>43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64"/>
      <c r="R32" s="64"/>
      <c r="S32" s="65"/>
      <c r="T32" s="65"/>
      <c r="U32" s="46">
        <f>U33+U38+U46+U50+U54+U62+U67+U72+U73</f>
        <v>113714632.37</v>
      </c>
      <c r="V32" s="46"/>
      <c r="W32" s="46"/>
      <c r="X32" s="46"/>
      <c r="Y32" s="46"/>
      <c r="Z32" s="46"/>
      <c r="AA32" s="43">
        <f>AA33+AA38+AA46+AA50+AA54+AA62+AA67+AA72+AA73</f>
        <v>113714632.37</v>
      </c>
      <c r="AB32" s="43"/>
    </row>
    <row r="33" spans="1:28" ht="11.25" customHeight="1">
      <c r="A33" s="47" t="s">
        <v>44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60">
        <v>160</v>
      </c>
      <c r="R33" s="60"/>
      <c r="S33" s="61">
        <v>210</v>
      </c>
      <c r="T33" s="61"/>
      <c r="U33" s="46">
        <f>U35+U36+U37</f>
        <v>29156985.22</v>
      </c>
      <c r="V33" s="46"/>
      <c r="W33" s="46"/>
      <c r="X33" s="46">
        <v>0</v>
      </c>
      <c r="Y33" s="46"/>
      <c r="Z33" s="46"/>
      <c r="AA33" s="43">
        <f>AA35+AA36+AA37</f>
        <v>29156985.22</v>
      </c>
      <c r="AB33" s="43"/>
    </row>
    <row r="34" spans="1:28" ht="11.25" customHeight="1">
      <c r="A34" s="14"/>
      <c r="B34" s="4"/>
      <c r="C34" s="4"/>
      <c r="D34" s="4"/>
      <c r="E34" s="35" t="s">
        <v>31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5"/>
      <c r="R34" s="16"/>
      <c r="S34" s="17"/>
      <c r="T34" s="16"/>
      <c r="U34" s="26"/>
      <c r="V34" s="26"/>
      <c r="W34" s="27"/>
      <c r="X34" s="26"/>
      <c r="Y34" s="26"/>
      <c r="Z34" s="27"/>
      <c r="AA34" s="26"/>
      <c r="AB34" s="28"/>
    </row>
    <row r="35" spans="1:28" ht="11.25" customHeight="1">
      <c r="A35" s="13"/>
      <c r="B35" s="19"/>
      <c r="C35" s="39" t="s">
        <v>45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161</v>
      </c>
      <c r="R35" s="44"/>
      <c r="S35" s="45">
        <v>211</v>
      </c>
      <c r="T35" s="45"/>
      <c r="U35" s="46">
        <f>8722131.91+2197986.57+11962000.68</f>
        <v>22882119.16</v>
      </c>
      <c r="V35" s="46"/>
      <c r="W35" s="46"/>
      <c r="X35" s="46">
        <v>0</v>
      </c>
      <c r="Y35" s="46"/>
      <c r="Z35" s="46"/>
      <c r="AA35" s="43">
        <f>U35</f>
        <v>22882119.16</v>
      </c>
      <c r="AB35" s="43"/>
    </row>
    <row r="36" spans="1:28" ht="11.25" customHeight="1">
      <c r="A36" s="13"/>
      <c r="B36" s="19"/>
      <c r="C36" s="39" t="s">
        <v>46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60">
        <v>162</v>
      </c>
      <c r="R36" s="60"/>
      <c r="S36" s="61">
        <v>212</v>
      </c>
      <c r="T36" s="61"/>
      <c r="U36" s="46">
        <v>61476.16</v>
      </c>
      <c r="V36" s="46"/>
      <c r="W36" s="46"/>
      <c r="X36" s="46">
        <v>0</v>
      </c>
      <c r="Y36" s="46"/>
      <c r="Z36" s="46"/>
      <c r="AA36" s="43">
        <f>U36</f>
        <v>61476.16</v>
      </c>
      <c r="AB36" s="43"/>
    </row>
    <row r="37" spans="1:28" ht="11.25" customHeight="1">
      <c r="A37" s="13"/>
      <c r="B37" s="19"/>
      <c r="C37" s="39" t="s">
        <v>47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60">
        <v>163</v>
      </c>
      <c r="R37" s="60"/>
      <c r="S37" s="61">
        <v>213</v>
      </c>
      <c r="T37" s="61"/>
      <c r="U37" s="46">
        <f>2266382.22+394094.1+3552913.58</f>
        <v>6213389.9</v>
      </c>
      <c r="V37" s="46"/>
      <c r="W37" s="46"/>
      <c r="X37" s="46">
        <v>0</v>
      </c>
      <c r="Y37" s="46"/>
      <c r="Z37" s="46"/>
      <c r="AA37" s="43">
        <f>U37</f>
        <v>6213389.9</v>
      </c>
      <c r="AB37" s="43"/>
    </row>
    <row r="38" spans="1:28" ht="11.25" customHeight="1">
      <c r="A38" s="47" t="s">
        <v>48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0">
        <v>170</v>
      </c>
      <c r="R38" s="60"/>
      <c r="S38" s="61">
        <v>220</v>
      </c>
      <c r="T38" s="61"/>
      <c r="U38" s="46">
        <f>U40+U41+U42+U43+U44+U45</f>
        <v>64830099.44</v>
      </c>
      <c r="V38" s="46"/>
      <c r="W38" s="46"/>
      <c r="X38" s="46">
        <v>0</v>
      </c>
      <c r="Y38" s="46"/>
      <c r="Z38" s="46"/>
      <c r="AA38" s="43">
        <f>AA40+AA41+AA42+AA43+AA44+AA45</f>
        <v>64830099.44</v>
      </c>
      <c r="AB38" s="43"/>
    </row>
    <row r="39" spans="1:28" ht="11.25" customHeight="1">
      <c r="A39" s="14"/>
      <c r="B39" s="4"/>
      <c r="C39" s="4"/>
      <c r="D39" s="4"/>
      <c r="E39" s="35" t="s">
        <v>31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5"/>
      <c r="R39" s="16"/>
      <c r="S39" s="17"/>
      <c r="T39" s="16"/>
      <c r="U39" s="26"/>
      <c r="V39" s="26"/>
      <c r="W39" s="27"/>
      <c r="X39" s="26"/>
      <c r="Y39" s="26"/>
      <c r="Z39" s="27"/>
      <c r="AA39" s="26"/>
      <c r="AB39" s="28"/>
    </row>
    <row r="40" spans="1:28" ht="11.25" customHeight="1">
      <c r="A40" s="13"/>
      <c r="B40" s="19"/>
      <c r="C40" s="39" t="s">
        <v>49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171</v>
      </c>
      <c r="R40" s="44"/>
      <c r="S40" s="45">
        <v>221</v>
      </c>
      <c r="T40" s="45"/>
      <c r="U40" s="46">
        <f>202177.09+4000+93347.06</f>
        <v>299524.15</v>
      </c>
      <c r="V40" s="46"/>
      <c r="W40" s="46"/>
      <c r="X40" s="46">
        <v>0</v>
      </c>
      <c r="Y40" s="46"/>
      <c r="Z40" s="46"/>
      <c r="AA40" s="43">
        <f aca="true" t="shared" si="0" ref="AA40:AA45">U40</f>
        <v>299524.15</v>
      </c>
      <c r="AB40" s="43"/>
    </row>
    <row r="41" spans="1:28" ht="11.25" customHeight="1">
      <c r="A41" s="13"/>
      <c r="B41" s="19"/>
      <c r="C41" s="39" t="s">
        <v>50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60">
        <v>172</v>
      </c>
      <c r="R41" s="60"/>
      <c r="S41" s="61">
        <v>222</v>
      </c>
      <c r="T41" s="61"/>
      <c r="U41" s="46">
        <v>108900</v>
      </c>
      <c r="V41" s="46"/>
      <c r="W41" s="46"/>
      <c r="X41" s="46">
        <v>0</v>
      </c>
      <c r="Y41" s="46"/>
      <c r="Z41" s="46"/>
      <c r="AA41" s="43">
        <f t="shared" si="0"/>
        <v>108900</v>
      </c>
      <c r="AB41" s="43"/>
    </row>
    <row r="42" spans="1:28" ht="11.25" customHeight="1">
      <c r="A42" s="13"/>
      <c r="B42" s="19"/>
      <c r="C42" s="39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60">
        <v>173</v>
      </c>
      <c r="R42" s="60"/>
      <c r="S42" s="61">
        <v>223</v>
      </c>
      <c r="T42" s="61"/>
      <c r="U42" s="46">
        <f>1420265.34+759333.96</f>
        <v>2179599.3</v>
      </c>
      <c r="V42" s="46"/>
      <c r="W42" s="46"/>
      <c r="X42" s="46">
        <v>0</v>
      </c>
      <c r="Y42" s="46"/>
      <c r="Z42" s="46"/>
      <c r="AA42" s="43">
        <f t="shared" si="0"/>
        <v>2179599.3</v>
      </c>
      <c r="AB42" s="43"/>
    </row>
    <row r="43" spans="1:28" ht="11.25" customHeight="1">
      <c r="A43" s="13"/>
      <c r="B43" s="19"/>
      <c r="C43" s="39" t="s">
        <v>52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60">
        <v>174</v>
      </c>
      <c r="R43" s="60"/>
      <c r="S43" s="61">
        <v>224</v>
      </c>
      <c r="T43" s="61"/>
      <c r="U43" s="46">
        <v>842700</v>
      </c>
      <c r="V43" s="46"/>
      <c r="W43" s="46"/>
      <c r="X43" s="46">
        <v>0</v>
      </c>
      <c r="Y43" s="46"/>
      <c r="Z43" s="46"/>
      <c r="AA43" s="43">
        <f t="shared" si="0"/>
        <v>842700</v>
      </c>
      <c r="AB43" s="43"/>
    </row>
    <row r="44" spans="1:28" ht="11.25" customHeight="1">
      <c r="A44" s="13"/>
      <c r="B44" s="19"/>
      <c r="C44" s="39" t="s">
        <v>53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60">
        <v>175</v>
      </c>
      <c r="R44" s="60"/>
      <c r="S44" s="61">
        <v>225</v>
      </c>
      <c r="T44" s="61"/>
      <c r="U44" s="46">
        <f>40129633.19+261548.56</f>
        <v>40391181.75</v>
      </c>
      <c r="V44" s="46"/>
      <c r="W44" s="46"/>
      <c r="X44" s="46">
        <v>0</v>
      </c>
      <c r="Y44" s="46"/>
      <c r="Z44" s="46"/>
      <c r="AA44" s="43">
        <f t="shared" si="0"/>
        <v>40391181.75</v>
      </c>
      <c r="AB44" s="43"/>
    </row>
    <row r="45" spans="1:28" ht="11.25" customHeight="1">
      <c r="A45" s="13"/>
      <c r="B45" s="19"/>
      <c r="C45" s="39" t="s">
        <v>54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60">
        <v>176</v>
      </c>
      <c r="R45" s="60"/>
      <c r="S45" s="61">
        <v>226</v>
      </c>
      <c r="T45" s="61"/>
      <c r="U45" s="46">
        <f>16450683.4+850129.44+3707381.4</f>
        <v>21008194.24</v>
      </c>
      <c r="V45" s="46"/>
      <c r="W45" s="46"/>
      <c r="X45" s="46">
        <v>0</v>
      </c>
      <c r="Y45" s="46"/>
      <c r="Z45" s="46"/>
      <c r="AA45" s="43">
        <f t="shared" si="0"/>
        <v>21008194.24</v>
      </c>
      <c r="AB45" s="43"/>
    </row>
    <row r="46" spans="1:28" ht="11.25" customHeight="1">
      <c r="A46" s="47" t="s">
        <v>55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60">
        <v>190</v>
      </c>
      <c r="R46" s="60"/>
      <c r="S46" s="61">
        <v>230</v>
      </c>
      <c r="T46" s="61"/>
      <c r="U46" s="46">
        <v>0</v>
      </c>
      <c r="V46" s="46"/>
      <c r="W46" s="46"/>
      <c r="X46" s="46">
        <v>0</v>
      </c>
      <c r="Y46" s="46"/>
      <c r="Z46" s="46"/>
      <c r="AA46" s="43">
        <v>0</v>
      </c>
      <c r="AB46" s="43"/>
    </row>
    <row r="47" spans="1:28" ht="11.25" customHeight="1">
      <c r="A47" s="14"/>
      <c r="B47" s="4"/>
      <c r="C47" s="4"/>
      <c r="D47" s="4"/>
      <c r="E47" s="35" t="s">
        <v>31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5"/>
      <c r="R47" s="16"/>
      <c r="S47" s="17"/>
      <c r="T47" s="16"/>
      <c r="U47" s="26"/>
      <c r="V47" s="26"/>
      <c r="W47" s="27"/>
      <c r="X47" s="26"/>
      <c r="Y47" s="26"/>
      <c r="Z47" s="27"/>
      <c r="AA47" s="26"/>
      <c r="AB47" s="28"/>
    </row>
    <row r="48" spans="1:28" ht="11.25" customHeight="1">
      <c r="A48" s="13"/>
      <c r="B48" s="19"/>
      <c r="C48" s="39" t="s">
        <v>56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191</v>
      </c>
      <c r="R48" s="44"/>
      <c r="S48" s="45">
        <v>231</v>
      </c>
      <c r="T48" s="45"/>
      <c r="U48" s="46">
        <v>0</v>
      </c>
      <c r="V48" s="46"/>
      <c r="W48" s="46"/>
      <c r="X48" s="46">
        <v>0</v>
      </c>
      <c r="Y48" s="46"/>
      <c r="Z48" s="46"/>
      <c r="AA48" s="43">
        <v>0</v>
      </c>
      <c r="AB48" s="43"/>
    </row>
    <row r="49" spans="1:28" ht="11.25" customHeight="1">
      <c r="A49" s="13"/>
      <c r="B49" s="19"/>
      <c r="C49" s="39" t="s">
        <v>57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60">
        <v>192</v>
      </c>
      <c r="R49" s="60"/>
      <c r="S49" s="61">
        <v>232</v>
      </c>
      <c r="T49" s="61"/>
      <c r="U49" s="46">
        <v>0</v>
      </c>
      <c r="V49" s="46"/>
      <c r="W49" s="46"/>
      <c r="X49" s="46">
        <v>0</v>
      </c>
      <c r="Y49" s="46"/>
      <c r="Z49" s="46"/>
      <c r="AA49" s="43">
        <v>0</v>
      </c>
      <c r="AB49" s="43"/>
    </row>
    <row r="50" spans="1:28" ht="11.25" customHeight="1">
      <c r="A50" s="47" t="s">
        <v>58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60">
        <v>210</v>
      </c>
      <c r="R50" s="60"/>
      <c r="S50" s="61">
        <v>240</v>
      </c>
      <c r="T50" s="61"/>
      <c r="U50" s="46">
        <f>U52+U53</f>
        <v>10593498.780000001</v>
      </c>
      <c r="V50" s="46"/>
      <c r="W50" s="46"/>
      <c r="X50" s="46">
        <v>0</v>
      </c>
      <c r="Y50" s="46"/>
      <c r="Z50" s="46"/>
      <c r="AA50" s="43">
        <f>AA52+AA53</f>
        <v>10593498.780000001</v>
      </c>
      <c r="AB50" s="43"/>
    </row>
    <row r="51" spans="1:28" ht="11.25" customHeight="1">
      <c r="A51" s="14"/>
      <c r="B51" s="4"/>
      <c r="C51" s="4"/>
      <c r="D51" s="4"/>
      <c r="E51" s="35" t="s">
        <v>31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15"/>
      <c r="R51" s="16"/>
      <c r="S51" s="17"/>
      <c r="T51" s="16"/>
      <c r="U51" s="26"/>
      <c r="V51" s="26"/>
      <c r="W51" s="27"/>
      <c r="X51" s="26"/>
      <c r="Y51" s="26"/>
      <c r="Z51" s="27"/>
      <c r="AA51" s="26"/>
      <c r="AB51" s="28"/>
    </row>
    <row r="52" spans="1:28" ht="21.75" customHeight="1">
      <c r="A52" s="13"/>
      <c r="B52" s="19"/>
      <c r="C52" s="39" t="s">
        <v>59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211</v>
      </c>
      <c r="R52" s="44"/>
      <c r="S52" s="45">
        <v>241</v>
      </c>
      <c r="T52" s="45"/>
      <c r="U52" s="46">
        <v>3944946.63</v>
      </c>
      <c r="V52" s="46"/>
      <c r="W52" s="46"/>
      <c r="X52" s="46">
        <v>0</v>
      </c>
      <c r="Y52" s="46"/>
      <c r="Z52" s="46"/>
      <c r="AA52" s="43">
        <f>U52</f>
        <v>3944946.63</v>
      </c>
      <c r="AB52" s="43"/>
    </row>
    <row r="53" spans="1:28" ht="21.75" customHeight="1">
      <c r="A53" s="13"/>
      <c r="B53" s="19"/>
      <c r="C53" s="39" t="s">
        <v>60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60">
        <v>212</v>
      </c>
      <c r="R53" s="60"/>
      <c r="S53" s="61">
        <v>242</v>
      </c>
      <c r="T53" s="61"/>
      <c r="U53" s="46">
        <v>6648552.15</v>
      </c>
      <c r="V53" s="46"/>
      <c r="W53" s="46"/>
      <c r="X53" s="46">
        <v>0</v>
      </c>
      <c r="Y53" s="46"/>
      <c r="Z53" s="46"/>
      <c r="AA53" s="43">
        <f>U53</f>
        <v>6648552.15</v>
      </c>
      <c r="AB53" s="43"/>
    </row>
    <row r="54" spans="1:28" ht="11.25" customHeight="1">
      <c r="A54" s="47" t="s">
        <v>61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60">
        <v>230</v>
      </c>
      <c r="R54" s="60"/>
      <c r="S54" s="61">
        <v>250</v>
      </c>
      <c r="T54" s="61"/>
      <c r="U54" s="46">
        <f>U56+U57+U58</f>
        <v>1405939.84</v>
      </c>
      <c r="V54" s="46"/>
      <c r="W54" s="46"/>
      <c r="X54" s="46">
        <v>0</v>
      </c>
      <c r="Y54" s="46"/>
      <c r="Z54" s="46"/>
      <c r="AA54" s="43">
        <f>AA56+AA57+AA58</f>
        <v>1405939.84</v>
      </c>
      <c r="AB54" s="43"/>
    </row>
    <row r="55" spans="1:28" ht="11.25" customHeight="1">
      <c r="A55" s="14"/>
      <c r="B55" s="4"/>
      <c r="C55" s="4"/>
      <c r="D55" s="4"/>
      <c r="E55" s="35" t="s">
        <v>31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5"/>
      <c r="R55" s="16"/>
      <c r="S55" s="17"/>
      <c r="T55" s="16"/>
      <c r="U55" s="26"/>
      <c r="V55" s="26"/>
      <c r="W55" s="27"/>
      <c r="X55" s="26"/>
      <c r="Y55" s="26"/>
      <c r="Z55" s="27"/>
      <c r="AA55" s="26"/>
      <c r="AB55" s="28"/>
    </row>
    <row r="56" spans="1:28" ht="21.75" customHeight="1">
      <c r="A56" s="13"/>
      <c r="B56" s="19"/>
      <c r="C56" s="39" t="s">
        <v>62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231</v>
      </c>
      <c r="R56" s="44"/>
      <c r="S56" s="45">
        <v>251</v>
      </c>
      <c r="T56" s="45"/>
      <c r="U56" s="46">
        <f>1259539.84+146400</f>
        <v>1405939.84</v>
      </c>
      <c r="V56" s="46"/>
      <c r="W56" s="46"/>
      <c r="X56" s="46">
        <v>0</v>
      </c>
      <c r="Y56" s="46"/>
      <c r="Z56" s="46"/>
      <c r="AA56" s="43">
        <f>U56</f>
        <v>1405939.84</v>
      </c>
      <c r="AB56" s="43"/>
    </row>
    <row r="57" spans="1:28" ht="21.75" customHeight="1">
      <c r="A57" s="13"/>
      <c r="B57" s="19"/>
      <c r="C57" s="39" t="s">
        <v>63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60">
        <v>232</v>
      </c>
      <c r="R57" s="60"/>
      <c r="S57" s="61">
        <v>252</v>
      </c>
      <c r="T57" s="61"/>
      <c r="U57" s="46">
        <v>0</v>
      </c>
      <c r="V57" s="46"/>
      <c r="W57" s="46"/>
      <c r="X57" s="46">
        <v>0</v>
      </c>
      <c r="Y57" s="46"/>
      <c r="Z57" s="46"/>
      <c r="AA57" s="43">
        <v>0</v>
      </c>
      <c r="AB57" s="43"/>
    </row>
    <row r="58" spans="1:28" s="1" customFormat="1" ht="11.25" customHeight="1">
      <c r="A58" s="13"/>
      <c r="B58" s="19"/>
      <c r="C58" s="39" t="s">
        <v>64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62">
        <v>233</v>
      </c>
      <c r="R58" s="62"/>
      <c r="S58" s="63">
        <v>253</v>
      </c>
      <c r="T58" s="63"/>
      <c r="U58" s="42">
        <v>0</v>
      </c>
      <c r="V58" s="42"/>
      <c r="W58" s="42"/>
      <c r="X58" s="42">
        <v>0</v>
      </c>
      <c r="Y58" s="42"/>
      <c r="Z58" s="42"/>
      <c r="AA58" s="57">
        <v>0</v>
      </c>
      <c r="AB58" s="57"/>
    </row>
    <row r="60" spans="1:28" ht="32.25" customHeight="1">
      <c r="A60" s="8"/>
      <c r="B60" s="9"/>
      <c r="C60" s="53" t="s">
        <v>18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 t="s">
        <v>19</v>
      </c>
      <c r="R60" s="54"/>
      <c r="S60" s="54" t="s">
        <v>20</v>
      </c>
      <c r="T60" s="54"/>
      <c r="U60" s="54" t="s">
        <v>21</v>
      </c>
      <c r="V60" s="54"/>
      <c r="W60" s="54"/>
      <c r="X60" s="54" t="s">
        <v>22</v>
      </c>
      <c r="Y60" s="54"/>
      <c r="Z60" s="54"/>
      <c r="AA60" s="55" t="s">
        <v>23</v>
      </c>
      <c r="AB60" s="55"/>
    </row>
    <row r="61" spans="1:28" ht="12">
      <c r="A61" s="51">
        <v>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>
        <v>2</v>
      </c>
      <c r="R61" s="52"/>
      <c r="S61" s="52">
        <v>3</v>
      </c>
      <c r="T61" s="52"/>
      <c r="U61" s="52">
        <v>4</v>
      </c>
      <c r="V61" s="52"/>
      <c r="W61" s="52"/>
      <c r="X61" s="52">
        <v>5</v>
      </c>
      <c r="Y61" s="52"/>
      <c r="Z61" s="52"/>
      <c r="AA61" s="52">
        <v>6</v>
      </c>
      <c r="AB61" s="52"/>
    </row>
    <row r="62" spans="1:28" ht="11.25" customHeight="1">
      <c r="A62" s="47" t="s">
        <v>65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60">
        <v>240</v>
      </c>
      <c r="R62" s="60"/>
      <c r="S62" s="61">
        <v>260</v>
      </c>
      <c r="T62" s="61"/>
      <c r="U62" s="46">
        <f>U64+U65+U66</f>
        <v>1266061.41</v>
      </c>
      <c r="V62" s="46"/>
      <c r="W62" s="46"/>
      <c r="X62" s="46">
        <v>0</v>
      </c>
      <c r="Y62" s="46"/>
      <c r="Z62" s="46"/>
      <c r="AA62" s="43">
        <f>AA64+AA65+AA66</f>
        <v>1266061.41</v>
      </c>
      <c r="AB62" s="43"/>
    </row>
    <row r="63" spans="1:28" ht="11.25" customHeight="1">
      <c r="A63" s="14"/>
      <c r="B63" s="4"/>
      <c r="C63" s="4"/>
      <c r="D63" s="4"/>
      <c r="E63" s="35" t="s">
        <v>31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15"/>
      <c r="R63" s="16"/>
      <c r="S63" s="17"/>
      <c r="T63" s="16"/>
      <c r="U63" s="26"/>
      <c r="V63" s="26"/>
      <c r="W63" s="27"/>
      <c r="X63" s="26"/>
      <c r="Y63" s="26"/>
      <c r="Z63" s="27"/>
      <c r="AA63" s="26"/>
      <c r="AB63" s="28"/>
    </row>
    <row r="64" spans="1:28" ht="21.75" customHeight="1">
      <c r="A64" s="13"/>
      <c r="B64" s="19"/>
      <c r="C64" s="39" t="s">
        <v>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241</v>
      </c>
      <c r="R64" s="44"/>
      <c r="S64" s="45">
        <v>261</v>
      </c>
      <c r="T64" s="45"/>
      <c r="U64" s="46">
        <v>0</v>
      </c>
      <c r="V64" s="46"/>
      <c r="W64" s="46"/>
      <c r="X64" s="46">
        <v>0</v>
      </c>
      <c r="Y64" s="46"/>
      <c r="Z64" s="46"/>
      <c r="AA64" s="43">
        <f>U64</f>
        <v>0</v>
      </c>
      <c r="AB64" s="43"/>
    </row>
    <row r="65" spans="1:28" ht="11.25" customHeight="1">
      <c r="A65" s="13"/>
      <c r="B65" s="19"/>
      <c r="C65" s="39" t="s">
        <v>67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60">
        <v>242</v>
      </c>
      <c r="R65" s="60"/>
      <c r="S65" s="61">
        <v>262</v>
      </c>
      <c r="T65" s="61"/>
      <c r="U65" s="46">
        <v>31785</v>
      </c>
      <c r="V65" s="46"/>
      <c r="W65" s="46"/>
      <c r="X65" s="46">
        <v>0</v>
      </c>
      <c r="Y65" s="46"/>
      <c r="Z65" s="46"/>
      <c r="AA65" s="43">
        <f>U65</f>
        <v>31785</v>
      </c>
      <c r="AB65" s="43"/>
    </row>
    <row r="66" spans="1:28" ht="21.75" customHeight="1">
      <c r="A66" s="13"/>
      <c r="B66" s="19"/>
      <c r="C66" s="39" t="s">
        <v>68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60">
        <v>243</v>
      </c>
      <c r="R66" s="60"/>
      <c r="S66" s="61">
        <v>263</v>
      </c>
      <c r="T66" s="61"/>
      <c r="U66" s="46">
        <v>1234276.41</v>
      </c>
      <c r="V66" s="46"/>
      <c r="W66" s="46"/>
      <c r="X66" s="46">
        <v>0</v>
      </c>
      <c r="Y66" s="46"/>
      <c r="Z66" s="46"/>
      <c r="AA66" s="43">
        <f>U66</f>
        <v>1234276.41</v>
      </c>
      <c r="AB66" s="43"/>
    </row>
    <row r="67" spans="1:28" ht="11.25" customHeight="1">
      <c r="A67" s="47" t="s">
        <v>69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4">
        <v>260</v>
      </c>
      <c r="R67" s="44"/>
      <c r="S67" s="45">
        <v>270</v>
      </c>
      <c r="T67" s="45"/>
      <c r="U67" s="46">
        <f>U69+U70+U71</f>
        <v>5215654.4799999995</v>
      </c>
      <c r="V67" s="46"/>
      <c r="W67" s="46"/>
      <c r="X67" s="46">
        <v>0</v>
      </c>
      <c r="Y67" s="46"/>
      <c r="Z67" s="46"/>
      <c r="AA67" s="43">
        <f>AA69+AA70+AA71</f>
        <v>5215654.4799999995</v>
      </c>
      <c r="AB67" s="43"/>
    </row>
    <row r="68" spans="1:28" ht="11.25" customHeight="1">
      <c r="A68" s="14"/>
      <c r="B68" s="4"/>
      <c r="C68" s="4"/>
      <c r="D68" s="4"/>
      <c r="E68" s="35" t="s">
        <v>31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0"/>
      <c r="R68" s="21"/>
      <c r="S68" s="22"/>
      <c r="T68" s="21"/>
      <c r="U68" s="26"/>
      <c r="V68" s="26"/>
      <c r="W68" s="27"/>
      <c r="X68" s="26"/>
      <c r="Y68" s="26"/>
      <c r="Z68" s="27"/>
      <c r="AA68" s="26"/>
      <c r="AB68" s="28"/>
    </row>
    <row r="69" spans="1:28" ht="11.25" customHeight="1">
      <c r="A69" s="13"/>
      <c r="B69" s="19"/>
      <c r="C69" s="39" t="s">
        <v>70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261</v>
      </c>
      <c r="R69" s="44"/>
      <c r="S69" s="45">
        <v>271</v>
      </c>
      <c r="T69" s="45"/>
      <c r="U69" s="46">
        <f>1884860.43+3134.76+1024089.32</f>
        <v>2912084.51</v>
      </c>
      <c r="V69" s="46"/>
      <c r="W69" s="46"/>
      <c r="X69" s="46">
        <v>0</v>
      </c>
      <c r="Y69" s="46"/>
      <c r="Z69" s="46"/>
      <c r="AA69" s="43">
        <f>U69</f>
        <v>2912084.51</v>
      </c>
      <c r="AB69" s="43"/>
    </row>
    <row r="70" spans="1:28" ht="11.25" customHeight="1">
      <c r="A70" s="13"/>
      <c r="B70" s="19"/>
      <c r="C70" s="39" t="s">
        <v>71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262</v>
      </c>
      <c r="R70" s="44"/>
      <c r="S70" s="45">
        <v>272</v>
      </c>
      <c r="T70" s="45"/>
      <c r="U70" s="46">
        <f>915309.32+81150+1307110.65</f>
        <v>2303569.9699999997</v>
      </c>
      <c r="V70" s="46"/>
      <c r="W70" s="46"/>
      <c r="X70" s="46">
        <v>0</v>
      </c>
      <c r="Y70" s="46"/>
      <c r="Z70" s="46"/>
      <c r="AA70" s="43">
        <f>U70</f>
        <v>2303569.9699999997</v>
      </c>
      <c r="AB70" s="43"/>
    </row>
    <row r="71" spans="1:28" ht="11.25" customHeight="1">
      <c r="A71" s="13"/>
      <c r="B71" s="19"/>
      <c r="C71" s="39" t="s">
        <v>72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263</v>
      </c>
      <c r="R71" s="44"/>
      <c r="S71" s="45">
        <v>273</v>
      </c>
      <c r="T71" s="45"/>
      <c r="U71" s="46">
        <v>0</v>
      </c>
      <c r="V71" s="46"/>
      <c r="W71" s="46"/>
      <c r="X71" s="46">
        <v>0</v>
      </c>
      <c r="Y71" s="46"/>
      <c r="Z71" s="46"/>
      <c r="AA71" s="43">
        <f>U71</f>
        <v>0</v>
      </c>
      <c r="AB71" s="43"/>
    </row>
    <row r="72" spans="1:28" s="1" customFormat="1" ht="11.25" customHeight="1">
      <c r="A72" s="47" t="s">
        <v>73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4">
        <v>270</v>
      </c>
      <c r="R72" s="44"/>
      <c r="S72" s="45">
        <v>290</v>
      </c>
      <c r="T72" s="45"/>
      <c r="U72" s="46">
        <f>730104.49+18525.14+497763.57</f>
        <v>1246393.2</v>
      </c>
      <c r="V72" s="46"/>
      <c r="W72" s="46"/>
      <c r="X72" s="46">
        <v>0</v>
      </c>
      <c r="Y72" s="46"/>
      <c r="Z72" s="46"/>
      <c r="AA72" s="43">
        <f>U72</f>
        <v>1246393.2</v>
      </c>
      <c r="AB72" s="43"/>
    </row>
    <row r="73" spans="1:28" s="1" customFormat="1" ht="11.25" customHeight="1">
      <c r="A73" s="47" t="s">
        <v>74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4">
        <v>280</v>
      </c>
      <c r="R73" s="44"/>
      <c r="S73" s="23"/>
      <c r="T73" s="24"/>
      <c r="U73" s="46">
        <v>0</v>
      </c>
      <c r="V73" s="46"/>
      <c r="W73" s="46"/>
      <c r="X73" s="46">
        <v>0</v>
      </c>
      <c r="Y73" s="46"/>
      <c r="Z73" s="46"/>
      <c r="AA73" s="43">
        <f>U73</f>
        <v>0</v>
      </c>
      <c r="AB73" s="43"/>
    </row>
    <row r="74" spans="1:28" ht="11.25" customHeight="1">
      <c r="A74" s="48" t="s">
        <v>75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8">
        <v>290</v>
      </c>
      <c r="R74" s="58"/>
      <c r="S74" s="59"/>
      <c r="T74" s="59"/>
      <c r="U74" s="29"/>
      <c r="V74" s="26"/>
      <c r="W74" s="27"/>
      <c r="X74" s="29"/>
      <c r="Y74" s="26"/>
      <c r="Z74" s="27"/>
      <c r="AA74" s="29"/>
      <c r="AB74" s="28"/>
    </row>
    <row r="75" spans="1:28" ht="12">
      <c r="A75" s="50" t="s">
        <v>76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8"/>
      <c r="R75" s="58"/>
      <c r="S75" s="59"/>
      <c r="T75" s="59"/>
      <c r="U75" s="46">
        <f>U76-U77</f>
        <v>-43341013.45</v>
      </c>
      <c r="V75" s="46"/>
      <c r="W75" s="46"/>
      <c r="X75" s="46">
        <v>0</v>
      </c>
      <c r="Y75" s="46"/>
      <c r="Z75" s="46"/>
      <c r="AA75" s="43">
        <f>AA76-AA77</f>
        <v>-43341013.45</v>
      </c>
      <c r="AB75" s="43"/>
    </row>
    <row r="76" spans="1:28" ht="11.25" customHeight="1">
      <c r="A76" s="13"/>
      <c r="B76" s="19"/>
      <c r="C76" s="39" t="s">
        <v>77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291</v>
      </c>
      <c r="R76" s="44"/>
      <c r="S76" s="23"/>
      <c r="T76" s="24"/>
      <c r="U76" s="46">
        <f>U13-U32</f>
        <v>-43341013.45</v>
      </c>
      <c r="V76" s="46"/>
      <c r="W76" s="46"/>
      <c r="X76" s="46">
        <v>0</v>
      </c>
      <c r="Y76" s="46"/>
      <c r="Z76" s="46"/>
      <c r="AA76" s="43">
        <f>AA13-AA32</f>
        <v>-43341013.45</v>
      </c>
      <c r="AB76" s="43"/>
    </row>
    <row r="77" spans="1:28" ht="11.25" customHeight="1">
      <c r="A77" s="13"/>
      <c r="B77" s="19"/>
      <c r="C77" s="39" t="s">
        <v>78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292</v>
      </c>
      <c r="R77" s="44"/>
      <c r="S77" s="23"/>
      <c r="T77" s="24"/>
      <c r="U77" s="46">
        <v>0</v>
      </c>
      <c r="V77" s="46"/>
      <c r="W77" s="46"/>
      <c r="X77" s="46">
        <v>0</v>
      </c>
      <c r="Y77" s="46"/>
      <c r="Z77" s="46"/>
      <c r="AA77" s="43">
        <v>0</v>
      </c>
      <c r="AB77" s="43"/>
    </row>
    <row r="78" spans="1:28" ht="11.25" customHeight="1">
      <c r="A78" s="48" t="s">
        <v>79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58">
        <v>310</v>
      </c>
      <c r="R78" s="58"/>
      <c r="S78" s="59"/>
      <c r="T78" s="59"/>
      <c r="U78" s="29"/>
      <c r="V78" s="26"/>
      <c r="W78" s="27"/>
      <c r="X78" s="29"/>
      <c r="Y78" s="26"/>
      <c r="Z78" s="27"/>
      <c r="AA78" s="29"/>
      <c r="AB78" s="28"/>
    </row>
    <row r="79" spans="1:28" ht="12">
      <c r="A79" s="50" t="s">
        <v>80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8"/>
      <c r="R79" s="58"/>
      <c r="S79" s="59"/>
      <c r="T79" s="59"/>
      <c r="U79" s="46">
        <f>U80+U84+U88+U92+U96</f>
        <v>5313414.92</v>
      </c>
      <c r="V79" s="46"/>
      <c r="W79" s="46"/>
      <c r="X79" s="46">
        <v>0</v>
      </c>
      <c r="Y79" s="46"/>
      <c r="Z79" s="46"/>
      <c r="AA79" s="43">
        <f>AA80+AA84+AA88+AA92+AA96</f>
        <v>5313414.92</v>
      </c>
      <c r="AB79" s="43"/>
    </row>
    <row r="80" spans="1:28" ht="11.25" customHeight="1">
      <c r="A80" s="47" t="s">
        <v>81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4">
        <v>320</v>
      </c>
      <c r="R80" s="44"/>
      <c r="S80" s="23"/>
      <c r="T80" s="24"/>
      <c r="U80" s="46">
        <f>U82-U83</f>
        <v>4664842.83</v>
      </c>
      <c r="V80" s="46"/>
      <c r="W80" s="46"/>
      <c r="X80" s="46">
        <v>0</v>
      </c>
      <c r="Y80" s="46"/>
      <c r="Z80" s="46"/>
      <c r="AA80" s="43">
        <f>AA82-AA83</f>
        <v>4664842.83</v>
      </c>
      <c r="AB80" s="43"/>
    </row>
    <row r="81" spans="1:28" ht="11.25" customHeight="1">
      <c r="A81" s="14"/>
      <c r="B81" s="4"/>
      <c r="C81" s="4"/>
      <c r="D81" s="4"/>
      <c r="E81" s="35" t="s">
        <v>31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20"/>
      <c r="R81" s="21"/>
      <c r="S81" s="22"/>
      <c r="T81" s="21"/>
      <c r="U81" s="26"/>
      <c r="V81" s="26"/>
      <c r="W81" s="27"/>
      <c r="X81" s="26"/>
      <c r="Y81" s="26"/>
      <c r="Z81" s="27"/>
      <c r="AA81" s="26"/>
      <c r="AB81" s="28"/>
    </row>
    <row r="82" spans="1:28" ht="11.25" customHeight="1">
      <c r="A82" s="13"/>
      <c r="B82" s="19"/>
      <c r="C82" s="39" t="s">
        <v>82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321</v>
      </c>
      <c r="R82" s="44"/>
      <c r="S82" s="45">
        <v>310</v>
      </c>
      <c r="T82" s="45"/>
      <c r="U82" s="46">
        <f>6753341.92+823585.42</f>
        <v>7576927.34</v>
      </c>
      <c r="V82" s="46"/>
      <c r="W82" s="46"/>
      <c r="X82" s="46">
        <v>0</v>
      </c>
      <c r="Y82" s="46"/>
      <c r="Z82" s="46"/>
      <c r="AA82" s="43">
        <f>U82</f>
        <v>7576927.34</v>
      </c>
      <c r="AB82" s="43"/>
    </row>
    <row r="83" spans="1:28" ht="11.25" customHeight="1">
      <c r="A83" s="13"/>
      <c r="B83" s="19"/>
      <c r="C83" s="39" t="s">
        <v>83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322</v>
      </c>
      <c r="R83" s="44"/>
      <c r="S83" s="45">
        <v>410</v>
      </c>
      <c r="T83" s="45"/>
      <c r="U83" s="46">
        <f>1884860.43+3134.76+1024089.32</f>
        <v>2912084.51</v>
      </c>
      <c r="V83" s="46"/>
      <c r="W83" s="46"/>
      <c r="X83" s="46">
        <v>0</v>
      </c>
      <c r="Y83" s="46"/>
      <c r="Z83" s="46"/>
      <c r="AA83" s="43">
        <f>U83</f>
        <v>2912084.51</v>
      </c>
      <c r="AB83" s="43"/>
    </row>
    <row r="84" spans="1:28" ht="11.25" customHeight="1">
      <c r="A84" s="47" t="s">
        <v>84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4">
        <v>330</v>
      </c>
      <c r="R84" s="44"/>
      <c r="S84" s="23"/>
      <c r="T84" s="24"/>
      <c r="U84" s="46">
        <v>0</v>
      </c>
      <c r="V84" s="46"/>
      <c r="W84" s="46"/>
      <c r="X84" s="46">
        <v>0</v>
      </c>
      <c r="Y84" s="46"/>
      <c r="Z84" s="46"/>
      <c r="AA84" s="43">
        <v>0</v>
      </c>
      <c r="AB84" s="43"/>
    </row>
    <row r="85" spans="1:28" ht="11.25" customHeight="1">
      <c r="A85" s="14"/>
      <c r="B85" s="4"/>
      <c r="C85" s="4"/>
      <c r="D85" s="4"/>
      <c r="E85" s="35" t="s">
        <v>31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20"/>
      <c r="R85" s="21"/>
      <c r="S85" s="22"/>
      <c r="T85" s="21"/>
      <c r="U85" s="26"/>
      <c r="V85" s="26"/>
      <c r="W85" s="27"/>
      <c r="X85" s="26"/>
      <c r="Y85" s="26"/>
      <c r="Z85" s="27"/>
      <c r="AA85" s="26"/>
      <c r="AB85" s="28"/>
    </row>
    <row r="86" spans="1:28" ht="11.25" customHeight="1">
      <c r="A86" s="13"/>
      <c r="B86" s="19"/>
      <c r="C86" s="39" t="s">
        <v>85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331</v>
      </c>
      <c r="R86" s="44"/>
      <c r="S86" s="45">
        <v>320</v>
      </c>
      <c r="T86" s="45"/>
      <c r="U86" s="46">
        <v>0</v>
      </c>
      <c r="V86" s="46"/>
      <c r="W86" s="46"/>
      <c r="X86" s="46">
        <v>0</v>
      </c>
      <c r="Y86" s="46"/>
      <c r="Z86" s="46"/>
      <c r="AA86" s="43">
        <v>0</v>
      </c>
      <c r="AB86" s="43"/>
    </row>
    <row r="87" spans="1:28" ht="11.25" customHeight="1">
      <c r="A87" s="13"/>
      <c r="B87" s="19"/>
      <c r="C87" s="39" t="s">
        <v>86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332</v>
      </c>
      <c r="R87" s="44"/>
      <c r="S87" s="45">
        <v>420</v>
      </c>
      <c r="T87" s="45"/>
      <c r="U87" s="46">
        <v>0</v>
      </c>
      <c r="V87" s="46"/>
      <c r="W87" s="46"/>
      <c r="X87" s="46">
        <v>0</v>
      </c>
      <c r="Y87" s="46"/>
      <c r="Z87" s="46"/>
      <c r="AA87" s="43">
        <v>0</v>
      </c>
      <c r="AB87" s="43"/>
    </row>
    <row r="88" spans="1:28" ht="11.25" customHeight="1">
      <c r="A88" s="47" t="s">
        <v>87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4">
        <v>350</v>
      </c>
      <c r="R88" s="44"/>
      <c r="S88" s="23"/>
      <c r="T88" s="24"/>
      <c r="U88" s="46">
        <v>0</v>
      </c>
      <c r="V88" s="46"/>
      <c r="W88" s="46"/>
      <c r="X88" s="46">
        <v>0</v>
      </c>
      <c r="Y88" s="46"/>
      <c r="Z88" s="46"/>
      <c r="AA88" s="43">
        <v>0</v>
      </c>
      <c r="AB88" s="43"/>
    </row>
    <row r="89" spans="1:28" ht="11.25" customHeight="1">
      <c r="A89" s="14"/>
      <c r="B89" s="4"/>
      <c r="C89" s="4"/>
      <c r="D89" s="4"/>
      <c r="E89" s="35" t="s">
        <v>31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20"/>
      <c r="R89" s="21"/>
      <c r="S89" s="22"/>
      <c r="T89" s="21"/>
      <c r="U89" s="26"/>
      <c r="V89" s="26"/>
      <c r="W89" s="27"/>
      <c r="X89" s="26"/>
      <c r="Y89" s="26"/>
      <c r="Z89" s="27"/>
      <c r="AA89" s="26"/>
      <c r="AB89" s="28"/>
    </row>
    <row r="90" spans="1:28" ht="11.25" customHeight="1">
      <c r="A90" s="13"/>
      <c r="B90" s="19"/>
      <c r="C90" s="39" t="s">
        <v>88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351</v>
      </c>
      <c r="R90" s="44"/>
      <c r="S90" s="45">
        <v>330</v>
      </c>
      <c r="T90" s="45"/>
      <c r="U90" s="46">
        <v>0</v>
      </c>
      <c r="V90" s="46"/>
      <c r="W90" s="46"/>
      <c r="X90" s="46">
        <v>0</v>
      </c>
      <c r="Y90" s="46"/>
      <c r="Z90" s="46"/>
      <c r="AA90" s="43">
        <v>0</v>
      </c>
      <c r="AB90" s="43"/>
    </row>
    <row r="91" spans="1:28" ht="11.25" customHeight="1">
      <c r="A91" s="13"/>
      <c r="B91" s="19"/>
      <c r="C91" s="39" t="s">
        <v>89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352</v>
      </c>
      <c r="R91" s="44"/>
      <c r="S91" s="45">
        <v>430</v>
      </c>
      <c r="T91" s="45"/>
      <c r="U91" s="46">
        <v>0</v>
      </c>
      <c r="V91" s="46"/>
      <c r="W91" s="46"/>
      <c r="X91" s="46">
        <v>0</v>
      </c>
      <c r="Y91" s="46"/>
      <c r="Z91" s="46"/>
      <c r="AA91" s="43">
        <v>0</v>
      </c>
      <c r="AB91" s="43"/>
    </row>
    <row r="92" spans="1:28" ht="11.25" customHeight="1">
      <c r="A92" s="47" t="s">
        <v>90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4">
        <v>360</v>
      </c>
      <c r="R92" s="44"/>
      <c r="S92" s="23"/>
      <c r="T92" s="24"/>
      <c r="U92" s="46">
        <f>U94-U95</f>
        <v>648572.0900000003</v>
      </c>
      <c r="V92" s="46"/>
      <c r="W92" s="46"/>
      <c r="X92" s="46">
        <v>0</v>
      </c>
      <c r="Y92" s="46"/>
      <c r="Z92" s="46"/>
      <c r="AA92" s="43">
        <f>AA94-AA95</f>
        <v>648572.0900000003</v>
      </c>
      <c r="AB92" s="43"/>
    </row>
    <row r="93" spans="1:28" ht="11.25" customHeight="1">
      <c r="A93" s="14"/>
      <c r="B93" s="4"/>
      <c r="C93" s="4"/>
      <c r="D93" s="4"/>
      <c r="E93" s="35" t="s">
        <v>31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20"/>
      <c r="R93" s="21"/>
      <c r="S93" s="22"/>
      <c r="T93" s="21"/>
      <c r="U93" s="26"/>
      <c r="V93" s="26"/>
      <c r="W93" s="27"/>
      <c r="X93" s="26"/>
      <c r="Y93" s="26"/>
      <c r="Z93" s="27"/>
      <c r="AA93" s="26"/>
      <c r="AB93" s="28"/>
    </row>
    <row r="94" spans="1:28" ht="11.25" customHeight="1">
      <c r="A94" s="13"/>
      <c r="B94" s="19"/>
      <c r="C94" s="39" t="s">
        <v>91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361</v>
      </c>
      <c r="R94" s="44"/>
      <c r="S94" s="45">
        <v>340</v>
      </c>
      <c r="T94" s="45"/>
      <c r="U94" s="46">
        <f>997873.77+1954268.29</f>
        <v>2952142.06</v>
      </c>
      <c r="V94" s="46"/>
      <c r="W94" s="46"/>
      <c r="X94" s="46">
        <v>0</v>
      </c>
      <c r="Y94" s="46"/>
      <c r="Z94" s="46"/>
      <c r="AA94" s="43">
        <f>U94</f>
        <v>2952142.06</v>
      </c>
      <c r="AB94" s="43"/>
    </row>
    <row r="95" spans="1:28" ht="11.25" customHeight="1">
      <c r="A95" s="13"/>
      <c r="B95" s="19"/>
      <c r="C95" s="39" t="s">
        <v>92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362</v>
      </c>
      <c r="R95" s="44"/>
      <c r="S95" s="45">
        <v>440</v>
      </c>
      <c r="T95" s="45"/>
      <c r="U95" s="46">
        <f>915309.32+81150+1307110.65</f>
        <v>2303569.9699999997</v>
      </c>
      <c r="V95" s="46"/>
      <c r="W95" s="46"/>
      <c r="X95" s="46">
        <v>0</v>
      </c>
      <c r="Y95" s="46"/>
      <c r="Z95" s="46"/>
      <c r="AA95" s="43">
        <f>U95</f>
        <v>2303569.9699999997</v>
      </c>
      <c r="AB95" s="43"/>
    </row>
    <row r="96" spans="1:28" ht="21.75" customHeight="1">
      <c r="A96" s="47" t="s">
        <v>93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4">
        <v>370</v>
      </c>
      <c r="R96" s="44"/>
      <c r="S96" s="23"/>
      <c r="T96" s="24"/>
      <c r="U96" s="46">
        <v>0</v>
      </c>
      <c r="V96" s="46"/>
      <c r="W96" s="46"/>
      <c r="X96" s="46">
        <v>0</v>
      </c>
      <c r="Y96" s="46"/>
      <c r="Z96" s="46"/>
      <c r="AA96" s="43">
        <v>0</v>
      </c>
      <c r="AB96" s="43"/>
    </row>
    <row r="97" spans="1:28" ht="11.25" customHeight="1">
      <c r="A97" s="14"/>
      <c r="B97" s="4"/>
      <c r="C97" s="4"/>
      <c r="D97" s="4"/>
      <c r="E97" s="35" t="s">
        <v>31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20"/>
      <c r="R97" s="21"/>
      <c r="S97" s="22"/>
      <c r="T97" s="21"/>
      <c r="U97" s="26"/>
      <c r="V97" s="26"/>
      <c r="W97" s="27"/>
      <c r="X97" s="26"/>
      <c r="Y97" s="26"/>
      <c r="Z97" s="27"/>
      <c r="AA97" s="26"/>
      <c r="AB97" s="28"/>
    </row>
    <row r="98" spans="1:28" ht="11.25" customHeight="1">
      <c r="A98" s="13"/>
      <c r="B98" s="19"/>
      <c r="C98" s="39" t="s">
        <v>94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371</v>
      </c>
      <c r="R98" s="44"/>
      <c r="S98" s="49" t="s">
        <v>95</v>
      </c>
      <c r="T98" s="49"/>
      <c r="U98" s="46">
        <v>0</v>
      </c>
      <c r="V98" s="46"/>
      <c r="W98" s="46"/>
      <c r="X98" s="46">
        <v>0</v>
      </c>
      <c r="Y98" s="46"/>
      <c r="Z98" s="46"/>
      <c r="AA98" s="43">
        <v>0</v>
      </c>
      <c r="AB98" s="43"/>
    </row>
    <row r="99" spans="1:28" s="1" customFormat="1" ht="11.25" customHeight="1">
      <c r="A99" s="13"/>
      <c r="B99" s="19"/>
      <c r="C99" s="39" t="s">
        <v>96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0">
        <v>372</v>
      </c>
      <c r="R99" s="40"/>
      <c r="S99" s="56" t="s">
        <v>95</v>
      </c>
      <c r="T99" s="56"/>
      <c r="U99" s="42">
        <v>0</v>
      </c>
      <c r="V99" s="42"/>
      <c r="W99" s="42"/>
      <c r="X99" s="42">
        <v>0</v>
      </c>
      <c r="Y99" s="42"/>
      <c r="Z99" s="42"/>
      <c r="AA99" s="57">
        <v>0</v>
      </c>
      <c r="AB99" s="57"/>
    </row>
    <row r="101" spans="1:28" ht="32.25" customHeight="1">
      <c r="A101" s="8"/>
      <c r="B101" s="9"/>
      <c r="C101" s="53" t="s">
        <v>18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 t="s">
        <v>19</v>
      </c>
      <c r="R101" s="54"/>
      <c r="S101" s="54" t="s">
        <v>20</v>
      </c>
      <c r="T101" s="54"/>
      <c r="U101" s="54" t="s">
        <v>21</v>
      </c>
      <c r="V101" s="54"/>
      <c r="W101" s="54"/>
      <c r="X101" s="54" t="s">
        <v>22</v>
      </c>
      <c r="Y101" s="54"/>
      <c r="Z101" s="54"/>
      <c r="AA101" s="55" t="s">
        <v>23</v>
      </c>
      <c r="AB101" s="55"/>
    </row>
    <row r="102" spans="1:28" ht="12">
      <c r="A102" s="51">
        <v>1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2">
        <v>2</v>
      </c>
      <c r="R102" s="52"/>
      <c r="S102" s="52">
        <v>3</v>
      </c>
      <c r="T102" s="52"/>
      <c r="U102" s="52">
        <v>4</v>
      </c>
      <c r="V102" s="52"/>
      <c r="W102" s="52"/>
      <c r="X102" s="52">
        <v>5</v>
      </c>
      <c r="Y102" s="52"/>
      <c r="Z102" s="52"/>
      <c r="AA102" s="52">
        <v>6</v>
      </c>
      <c r="AB102" s="52"/>
    </row>
    <row r="103" spans="1:28" s="1" customFormat="1" ht="11.25" customHeight="1">
      <c r="A103" s="48" t="s">
        <v>97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4">
        <v>380</v>
      </c>
      <c r="R103" s="44"/>
      <c r="S103" s="49"/>
      <c r="T103" s="49"/>
      <c r="U103" s="10"/>
      <c r="W103" s="11"/>
      <c r="X103" s="10"/>
      <c r="Z103" s="11"/>
      <c r="AA103" s="10"/>
      <c r="AB103" s="12"/>
    </row>
    <row r="104" spans="1:28" ht="12">
      <c r="A104" s="50" t="s">
        <v>98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44"/>
      <c r="R104" s="44"/>
      <c r="S104" s="49"/>
      <c r="T104" s="49"/>
      <c r="U104" s="46">
        <f>U106-U132</f>
        <v>-48654428.36999997</v>
      </c>
      <c r="V104" s="46"/>
      <c r="W104" s="46"/>
      <c r="X104" s="46">
        <v>0</v>
      </c>
      <c r="Y104" s="46"/>
      <c r="Z104" s="46"/>
      <c r="AA104" s="43">
        <f>AA106-AA132</f>
        <v>-48654428.369999975</v>
      </c>
      <c r="AB104" s="43"/>
    </row>
    <row r="105" spans="1:28" ht="11.25" customHeight="1">
      <c r="A105" s="48" t="s">
        <v>99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4">
        <v>390</v>
      </c>
      <c r="R105" s="44"/>
      <c r="S105" s="49"/>
      <c r="T105" s="49"/>
      <c r="U105" s="29"/>
      <c r="V105" s="26"/>
      <c r="W105" s="27"/>
      <c r="X105" s="29"/>
      <c r="Y105" s="26"/>
      <c r="Z105" s="27"/>
      <c r="AA105" s="29"/>
      <c r="AB105" s="28"/>
    </row>
    <row r="106" spans="1:28" ht="12">
      <c r="A106" s="50" t="s">
        <v>100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44"/>
      <c r="R106" s="44"/>
      <c r="S106" s="49"/>
      <c r="T106" s="49"/>
      <c r="U106" s="46">
        <f>U107+U111+U115+U119+U123+U127</f>
        <v>-48970452.68</v>
      </c>
      <c r="V106" s="46"/>
      <c r="W106" s="46"/>
      <c r="X106" s="46">
        <v>410342.35</v>
      </c>
      <c r="Y106" s="46"/>
      <c r="Z106" s="46"/>
      <c r="AA106" s="43">
        <f>AA107+AA111+AA115+AA119+AA123+AA127</f>
        <v>-48560110.33000001</v>
      </c>
      <c r="AB106" s="43"/>
    </row>
    <row r="107" spans="1:28" ht="11.25" customHeight="1">
      <c r="A107" s="47" t="s">
        <v>101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4">
        <v>410</v>
      </c>
      <c r="R107" s="44"/>
      <c r="S107" s="23"/>
      <c r="T107" s="24"/>
      <c r="U107" s="46">
        <f>U109-U110</f>
        <v>-63039972.190000005</v>
      </c>
      <c r="V107" s="46"/>
      <c r="W107" s="46"/>
      <c r="X107" s="46">
        <v>410342.35</v>
      </c>
      <c r="Y107" s="46"/>
      <c r="Z107" s="46"/>
      <c r="AA107" s="43">
        <f>AA109-AA110</f>
        <v>-62629629.84000002</v>
      </c>
      <c r="AB107" s="43"/>
    </row>
    <row r="108" spans="1:28" ht="11.25" customHeight="1">
      <c r="A108" s="14"/>
      <c r="B108" s="4"/>
      <c r="C108" s="4"/>
      <c r="D108" s="4"/>
      <c r="E108" s="35" t="s">
        <v>31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20"/>
      <c r="R108" s="21"/>
      <c r="S108" s="22"/>
      <c r="T108" s="21"/>
      <c r="U108" s="26"/>
      <c r="V108" s="26"/>
      <c r="W108" s="27"/>
      <c r="X108" s="26"/>
      <c r="Y108" s="26"/>
      <c r="Z108" s="27"/>
      <c r="AA108" s="26"/>
      <c r="AB108" s="28"/>
    </row>
    <row r="109" spans="1:28" ht="11.25" customHeight="1">
      <c r="A109" s="13"/>
      <c r="B109" s="19"/>
      <c r="C109" s="39" t="s">
        <v>102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411</v>
      </c>
      <c r="R109" s="44"/>
      <c r="S109" s="45">
        <v>510</v>
      </c>
      <c r="T109" s="45"/>
      <c r="U109" s="46">
        <f>52701114.01+6109638.83</f>
        <v>58810752.839999996</v>
      </c>
      <c r="V109" s="46"/>
      <c r="W109" s="46"/>
      <c r="X109" s="46">
        <v>10919531.31</v>
      </c>
      <c r="Y109" s="46"/>
      <c r="Z109" s="46"/>
      <c r="AA109" s="43">
        <f>U109+X109</f>
        <v>69730284.14999999</v>
      </c>
      <c r="AB109" s="43"/>
    </row>
    <row r="110" spans="1:28" ht="11.25" customHeight="1">
      <c r="A110" s="13"/>
      <c r="B110" s="19"/>
      <c r="C110" s="39" t="s">
        <v>103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412</v>
      </c>
      <c r="R110" s="44"/>
      <c r="S110" s="45">
        <v>610</v>
      </c>
      <c r="T110" s="45"/>
      <c r="U110" s="46">
        <f>92089237.03+3573429.44+26188058.56</f>
        <v>121850725.03</v>
      </c>
      <c r="V110" s="46"/>
      <c r="W110" s="46"/>
      <c r="X110" s="46">
        <v>10509188.96</v>
      </c>
      <c r="Y110" s="46"/>
      <c r="Z110" s="46"/>
      <c r="AA110" s="43">
        <f>U110+X110</f>
        <v>132359913.99000001</v>
      </c>
      <c r="AB110" s="43"/>
    </row>
    <row r="111" spans="1:28" ht="11.25" customHeight="1">
      <c r="A111" s="47" t="s">
        <v>104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4">
        <v>420</v>
      </c>
      <c r="R111" s="44"/>
      <c r="S111" s="23"/>
      <c r="T111" s="24"/>
      <c r="U111" s="46">
        <v>0</v>
      </c>
      <c r="V111" s="46"/>
      <c r="W111" s="46"/>
      <c r="X111" s="46">
        <v>0</v>
      </c>
      <c r="Y111" s="46"/>
      <c r="Z111" s="46"/>
      <c r="AA111" s="43">
        <v>0</v>
      </c>
      <c r="AB111" s="43"/>
    </row>
    <row r="112" spans="1:28" ht="11.25" customHeight="1">
      <c r="A112" s="14"/>
      <c r="B112" s="4"/>
      <c r="C112" s="4"/>
      <c r="D112" s="4"/>
      <c r="E112" s="35" t="s">
        <v>31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20"/>
      <c r="R112" s="21"/>
      <c r="S112" s="22"/>
      <c r="T112" s="21"/>
      <c r="U112" s="26"/>
      <c r="V112" s="26"/>
      <c r="W112" s="27"/>
      <c r="X112" s="26"/>
      <c r="Y112" s="26"/>
      <c r="Z112" s="27"/>
      <c r="AA112" s="26"/>
      <c r="AB112" s="28"/>
    </row>
    <row r="113" spans="1:28" ht="11.25" customHeight="1">
      <c r="A113" s="13"/>
      <c r="B113" s="19"/>
      <c r="C113" s="39" t="s">
        <v>105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421</v>
      </c>
      <c r="R113" s="44"/>
      <c r="S113" s="45">
        <v>520</v>
      </c>
      <c r="T113" s="45"/>
      <c r="U113" s="46">
        <v>0</v>
      </c>
      <c r="V113" s="46"/>
      <c r="W113" s="46"/>
      <c r="X113" s="46">
        <v>0</v>
      </c>
      <c r="Y113" s="46"/>
      <c r="Z113" s="46"/>
      <c r="AA113" s="43">
        <v>0</v>
      </c>
      <c r="AB113" s="43"/>
    </row>
    <row r="114" spans="1:28" ht="11.25" customHeight="1">
      <c r="A114" s="13"/>
      <c r="B114" s="19"/>
      <c r="C114" s="39" t="s">
        <v>106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422</v>
      </c>
      <c r="R114" s="44"/>
      <c r="S114" s="45">
        <v>620</v>
      </c>
      <c r="T114" s="45"/>
      <c r="U114" s="46">
        <v>0</v>
      </c>
      <c r="V114" s="46"/>
      <c r="W114" s="46"/>
      <c r="X114" s="46">
        <v>0</v>
      </c>
      <c r="Y114" s="46"/>
      <c r="Z114" s="46"/>
      <c r="AA114" s="43">
        <v>0</v>
      </c>
      <c r="AB114" s="43"/>
    </row>
    <row r="115" spans="1:28" ht="11.25" customHeight="1">
      <c r="A115" s="47" t="s">
        <v>107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4">
        <v>440</v>
      </c>
      <c r="R115" s="44"/>
      <c r="S115" s="23"/>
      <c r="T115" s="24"/>
      <c r="U115" s="46">
        <v>0</v>
      </c>
      <c r="V115" s="46"/>
      <c r="W115" s="46"/>
      <c r="X115" s="46">
        <v>0</v>
      </c>
      <c r="Y115" s="46"/>
      <c r="Z115" s="46"/>
      <c r="AA115" s="43">
        <v>0</v>
      </c>
      <c r="AB115" s="43"/>
    </row>
    <row r="116" spans="1:28" ht="11.25" customHeight="1">
      <c r="A116" s="14"/>
      <c r="B116" s="4"/>
      <c r="C116" s="4"/>
      <c r="D116" s="4"/>
      <c r="E116" s="35" t="s">
        <v>31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20"/>
      <c r="R116" s="21"/>
      <c r="S116" s="22"/>
      <c r="T116" s="21"/>
      <c r="U116" s="26"/>
      <c r="V116" s="26"/>
      <c r="W116" s="27"/>
      <c r="X116" s="26"/>
      <c r="Y116" s="26"/>
      <c r="Z116" s="27"/>
      <c r="AA116" s="26"/>
      <c r="AB116" s="28"/>
    </row>
    <row r="117" spans="1:28" ht="11.25" customHeight="1">
      <c r="A117" s="13"/>
      <c r="B117" s="19"/>
      <c r="C117" s="39" t="s">
        <v>108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441</v>
      </c>
      <c r="R117" s="44"/>
      <c r="S117" s="45">
        <v>530</v>
      </c>
      <c r="T117" s="45"/>
      <c r="U117" s="46">
        <v>0</v>
      </c>
      <c r="V117" s="46"/>
      <c r="W117" s="46"/>
      <c r="X117" s="46">
        <v>0</v>
      </c>
      <c r="Y117" s="46"/>
      <c r="Z117" s="46"/>
      <c r="AA117" s="43">
        <v>0</v>
      </c>
      <c r="AB117" s="43"/>
    </row>
    <row r="118" spans="1:28" ht="11.25" customHeight="1">
      <c r="A118" s="13"/>
      <c r="B118" s="19"/>
      <c r="C118" s="39" t="s">
        <v>109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442</v>
      </c>
      <c r="R118" s="44"/>
      <c r="S118" s="45">
        <v>630</v>
      </c>
      <c r="T118" s="45"/>
      <c r="U118" s="46">
        <v>0</v>
      </c>
      <c r="V118" s="46"/>
      <c r="W118" s="46"/>
      <c r="X118" s="46">
        <v>0</v>
      </c>
      <c r="Y118" s="46"/>
      <c r="Z118" s="46"/>
      <c r="AA118" s="43">
        <v>0</v>
      </c>
      <c r="AB118" s="43"/>
    </row>
    <row r="119" spans="1:28" ht="11.25" customHeight="1">
      <c r="A119" s="47" t="s">
        <v>110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4">
        <v>460</v>
      </c>
      <c r="R119" s="44"/>
      <c r="S119" s="23"/>
      <c r="T119" s="24"/>
      <c r="U119" s="46">
        <v>0</v>
      </c>
      <c r="V119" s="46"/>
      <c r="W119" s="46"/>
      <c r="X119" s="46">
        <v>0</v>
      </c>
      <c r="Y119" s="46"/>
      <c r="Z119" s="46"/>
      <c r="AA119" s="43">
        <v>0</v>
      </c>
      <c r="AB119" s="43"/>
    </row>
    <row r="120" spans="1:28" ht="11.25" customHeight="1">
      <c r="A120" s="14"/>
      <c r="B120" s="4"/>
      <c r="C120" s="4"/>
      <c r="D120" s="4"/>
      <c r="E120" s="35" t="s">
        <v>31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20"/>
      <c r="R120" s="21"/>
      <c r="S120" s="22"/>
      <c r="T120" s="21"/>
      <c r="U120" s="26"/>
      <c r="V120" s="26"/>
      <c r="W120" s="27"/>
      <c r="X120" s="26"/>
      <c r="Y120" s="26"/>
      <c r="Z120" s="27"/>
      <c r="AA120" s="26"/>
      <c r="AB120" s="28"/>
    </row>
    <row r="121" spans="1:28" ht="11.25" customHeight="1">
      <c r="A121" s="13"/>
      <c r="B121" s="19"/>
      <c r="C121" s="39" t="s">
        <v>111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461</v>
      </c>
      <c r="R121" s="44"/>
      <c r="S121" s="45">
        <v>540</v>
      </c>
      <c r="T121" s="45"/>
      <c r="U121" s="46">
        <v>0</v>
      </c>
      <c r="V121" s="46"/>
      <c r="W121" s="46"/>
      <c r="X121" s="46">
        <v>0</v>
      </c>
      <c r="Y121" s="46"/>
      <c r="Z121" s="46"/>
      <c r="AA121" s="43">
        <v>0</v>
      </c>
      <c r="AB121" s="43"/>
    </row>
    <row r="122" spans="1:28" ht="11.25" customHeight="1">
      <c r="A122" s="13"/>
      <c r="B122" s="19"/>
      <c r="C122" s="39" t="s">
        <v>112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4">
        <v>462</v>
      </c>
      <c r="R122" s="44"/>
      <c r="S122" s="45">
        <v>640</v>
      </c>
      <c r="T122" s="45"/>
      <c r="U122" s="46">
        <v>0</v>
      </c>
      <c r="V122" s="46"/>
      <c r="W122" s="46"/>
      <c r="X122" s="46">
        <v>0</v>
      </c>
      <c r="Y122" s="46"/>
      <c r="Z122" s="46"/>
      <c r="AA122" s="43">
        <v>0</v>
      </c>
      <c r="AB122" s="43"/>
    </row>
    <row r="123" spans="1:28" ht="11.25" customHeight="1">
      <c r="A123" s="47" t="s">
        <v>113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4">
        <v>470</v>
      </c>
      <c r="R123" s="44"/>
      <c r="S123" s="23"/>
      <c r="T123" s="24"/>
      <c r="U123" s="46">
        <v>0</v>
      </c>
      <c r="V123" s="46"/>
      <c r="W123" s="46"/>
      <c r="X123" s="46">
        <v>0</v>
      </c>
      <c r="Y123" s="46"/>
      <c r="Z123" s="46"/>
      <c r="AA123" s="43">
        <v>0</v>
      </c>
      <c r="AB123" s="43"/>
    </row>
    <row r="124" spans="1:28" ht="11.25" customHeight="1">
      <c r="A124" s="14"/>
      <c r="B124" s="4"/>
      <c r="C124" s="4"/>
      <c r="D124" s="4"/>
      <c r="E124" s="35" t="s">
        <v>31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20"/>
      <c r="R124" s="21"/>
      <c r="S124" s="22"/>
      <c r="T124" s="21"/>
      <c r="U124" s="26"/>
      <c r="V124" s="26"/>
      <c r="W124" s="27"/>
      <c r="X124" s="26"/>
      <c r="Y124" s="26"/>
      <c r="Z124" s="27"/>
      <c r="AA124" s="26"/>
      <c r="AB124" s="28"/>
    </row>
    <row r="125" spans="1:28" ht="11.25" customHeight="1">
      <c r="A125" s="13"/>
      <c r="B125" s="19"/>
      <c r="C125" s="39" t="s">
        <v>114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471</v>
      </c>
      <c r="R125" s="44"/>
      <c r="S125" s="45">
        <v>550</v>
      </c>
      <c r="T125" s="45"/>
      <c r="U125" s="46">
        <v>0</v>
      </c>
      <c r="V125" s="46"/>
      <c r="W125" s="46"/>
      <c r="X125" s="46">
        <v>0</v>
      </c>
      <c r="Y125" s="46"/>
      <c r="Z125" s="46"/>
      <c r="AA125" s="43">
        <v>0</v>
      </c>
      <c r="AB125" s="43"/>
    </row>
    <row r="126" spans="1:28" ht="11.25" customHeight="1">
      <c r="A126" s="13"/>
      <c r="B126" s="19"/>
      <c r="C126" s="39" t="s">
        <v>115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44">
        <v>472</v>
      </c>
      <c r="R126" s="44"/>
      <c r="S126" s="45">
        <v>650</v>
      </c>
      <c r="T126" s="45"/>
      <c r="U126" s="46">
        <v>0</v>
      </c>
      <c r="V126" s="46"/>
      <c r="W126" s="46"/>
      <c r="X126" s="46">
        <v>0</v>
      </c>
      <c r="Y126" s="46"/>
      <c r="Z126" s="46"/>
      <c r="AA126" s="43">
        <v>0</v>
      </c>
      <c r="AB126" s="43"/>
    </row>
    <row r="127" spans="1:28" ht="21.75" customHeight="1">
      <c r="A127" s="47" t="s">
        <v>116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4">
        <v>480</v>
      </c>
      <c r="R127" s="44"/>
      <c r="S127" s="23"/>
      <c r="T127" s="24"/>
      <c r="U127" s="46">
        <f>U129-U130</f>
        <v>14069519.510000005</v>
      </c>
      <c r="V127" s="46"/>
      <c r="W127" s="46"/>
      <c r="X127" s="46">
        <v>0</v>
      </c>
      <c r="Y127" s="46"/>
      <c r="Z127" s="46"/>
      <c r="AA127" s="43">
        <f>AA129-AA130</f>
        <v>14069519.510000005</v>
      </c>
      <c r="AB127" s="43"/>
    </row>
    <row r="128" spans="1:28" ht="11.25" customHeight="1">
      <c r="A128" s="14"/>
      <c r="B128" s="4"/>
      <c r="C128" s="4"/>
      <c r="D128" s="4"/>
      <c r="E128" s="35" t="s">
        <v>31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20"/>
      <c r="R128" s="21"/>
      <c r="S128" s="22"/>
      <c r="T128" s="21"/>
      <c r="U128" s="26"/>
      <c r="V128" s="26"/>
      <c r="W128" s="27"/>
      <c r="X128" s="26"/>
      <c r="Y128" s="26"/>
      <c r="Z128" s="27"/>
      <c r="AA128" s="26"/>
      <c r="AB128" s="28"/>
    </row>
    <row r="129" spans="1:28" ht="11.25" customHeight="1">
      <c r="A129" s="13"/>
      <c r="B129" s="19"/>
      <c r="C129" s="39" t="s">
        <v>117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481</v>
      </c>
      <c r="R129" s="44"/>
      <c r="S129" s="45">
        <v>560</v>
      </c>
      <c r="T129" s="45"/>
      <c r="U129" s="46">
        <f>80774455.65+16895.8+7008884.01</f>
        <v>87800235.46000001</v>
      </c>
      <c r="V129" s="46"/>
      <c r="W129" s="46"/>
      <c r="X129" s="46">
        <v>0</v>
      </c>
      <c r="Y129" s="46"/>
      <c r="Z129" s="46"/>
      <c r="AA129" s="43">
        <f>U129</f>
        <v>87800235.46000001</v>
      </c>
      <c r="AB129" s="43"/>
    </row>
    <row r="130" spans="1:28" ht="11.25" customHeight="1">
      <c r="A130" s="13"/>
      <c r="B130" s="19"/>
      <c r="C130" s="39" t="s">
        <v>118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482</v>
      </c>
      <c r="R130" s="44"/>
      <c r="S130" s="45">
        <v>660</v>
      </c>
      <c r="T130" s="45"/>
      <c r="U130" s="46">
        <f>67118025.98+6612689.97</f>
        <v>73730715.95</v>
      </c>
      <c r="V130" s="46"/>
      <c r="W130" s="46"/>
      <c r="X130" s="46">
        <v>0</v>
      </c>
      <c r="Y130" s="46"/>
      <c r="Z130" s="46"/>
      <c r="AA130" s="43">
        <f>U130</f>
        <v>73730715.95</v>
      </c>
      <c r="AB130" s="43"/>
    </row>
    <row r="131" spans="1:28" ht="11.25" customHeight="1">
      <c r="A131" s="48" t="s">
        <v>119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4">
        <v>510</v>
      </c>
      <c r="R131" s="44"/>
      <c r="S131" s="49"/>
      <c r="T131" s="49"/>
      <c r="U131" s="29"/>
      <c r="V131" s="26"/>
      <c r="W131" s="27"/>
      <c r="X131" s="29"/>
      <c r="Y131" s="26"/>
      <c r="Z131" s="27"/>
      <c r="AA131" s="29"/>
      <c r="AB131" s="28"/>
    </row>
    <row r="132" spans="1:28" ht="12">
      <c r="A132" s="50" t="s">
        <v>120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44"/>
      <c r="R132" s="44"/>
      <c r="S132" s="49"/>
      <c r="T132" s="49"/>
      <c r="U132" s="46">
        <f>U133+U137+U141</f>
        <v>-316024.3100000322</v>
      </c>
      <c r="V132" s="46"/>
      <c r="W132" s="46"/>
      <c r="X132" s="46">
        <v>410342.35</v>
      </c>
      <c r="Y132" s="46"/>
      <c r="Z132" s="46"/>
      <c r="AA132" s="43">
        <f>AA133+AA137+AA141</f>
        <v>94318.03999996185</v>
      </c>
      <c r="AB132" s="43"/>
    </row>
    <row r="133" spans="1:28" ht="21.75" customHeight="1">
      <c r="A133" s="47" t="s">
        <v>121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4">
        <v>520</v>
      </c>
      <c r="R133" s="44"/>
      <c r="S133" s="23"/>
      <c r="T133" s="24"/>
      <c r="U133" s="46">
        <v>0</v>
      </c>
      <c r="V133" s="46"/>
      <c r="W133" s="46"/>
      <c r="X133" s="46">
        <v>0</v>
      </c>
      <c r="Y133" s="46"/>
      <c r="Z133" s="46"/>
      <c r="AA133" s="43">
        <v>0</v>
      </c>
      <c r="AB133" s="43"/>
    </row>
    <row r="134" spans="1:28" ht="11.25" customHeight="1">
      <c r="A134" s="14"/>
      <c r="B134" s="4"/>
      <c r="C134" s="4"/>
      <c r="D134" s="4"/>
      <c r="E134" s="35" t="s">
        <v>31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20"/>
      <c r="R134" s="21"/>
      <c r="S134" s="22"/>
      <c r="T134" s="21"/>
      <c r="U134" s="26"/>
      <c r="V134" s="26"/>
      <c r="W134" s="27"/>
      <c r="X134" s="26"/>
      <c r="Y134" s="26"/>
      <c r="Z134" s="27"/>
      <c r="AA134" s="26"/>
      <c r="AB134" s="28"/>
    </row>
    <row r="135" spans="1:28" ht="21.75" customHeight="1">
      <c r="A135" s="13"/>
      <c r="B135" s="19"/>
      <c r="C135" s="39" t="s">
        <v>122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521</v>
      </c>
      <c r="R135" s="44"/>
      <c r="S135" s="45">
        <v>710</v>
      </c>
      <c r="T135" s="45"/>
      <c r="U135" s="46">
        <v>0</v>
      </c>
      <c r="V135" s="46"/>
      <c r="W135" s="46"/>
      <c r="X135" s="46">
        <v>0</v>
      </c>
      <c r="Y135" s="46"/>
      <c r="Z135" s="46"/>
      <c r="AA135" s="43">
        <v>0</v>
      </c>
      <c r="AB135" s="43"/>
    </row>
    <row r="136" spans="1:28" ht="21.75" customHeight="1">
      <c r="A136" s="13"/>
      <c r="B136" s="19"/>
      <c r="C136" s="39" t="s">
        <v>123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44">
        <v>522</v>
      </c>
      <c r="R136" s="44"/>
      <c r="S136" s="45">
        <v>810</v>
      </c>
      <c r="T136" s="45"/>
      <c r="U136" s="46">
        <v>0</v>
      </c>
      <c r="V136" s="46"/>
      <c r="W136" s="46"/>
      <c r="X136" s="46">
        <v>0</v>
      </c>
      <c r="Y136" s="46"/>
      <c r="Z136" s="46"/>
      <c r="AA136" s="43">
        <v>0</v>
      </c>
      <c r="AB136" s="43"/>
    </row>
    <row r="137" spans="1:28" ht="21.75" customHeight="1">
      <c r="A137" s="47" t="s">
        <v>124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4">
        <v>530</v>
      </c>
      <c r="R137" s="44"/>
      <c r="S137" s="23"/>
      <c r="T137" s="24"/>
      <c r="U137" s="46">
        <v>0</v>
      </c>
      <c r="V137" s="46"/>
      <c r="W137" s="46"/>
      <c r="X137" s="46">
        <v>0</v>
      </c>
      <c r="Y137" s="46"/>
      <c r="Z137" s="46"/>
      <c r="AA137" s="43">
        <v>0</v>
      </c>
      <c r="AB137" s="43"/>
    </row>
    <row r="138" spans="1:28" ht="11.25" customHeight="1">
      <c r="A138" s="14"/>
      <c r="B138" s="4"/>
      <c r="C138" s="4"/>
      <c r="D138" s="4"/>
      <c r="E138" s="35" t="s">
        <v>31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20"/>
      <c r="R138" s="21"/>
      <c r="S138" s="22"/>
      <c r="T138" s="21"/>
      <c r="U138" s="26"/>
      <c r="V138" s="26"/>
      <c r="W138" s="27"/>
      <c r="X138" s="26"/>
      <c r="Y138" s="26"/>
      <c r="Z138" s="27"/>
      <c r="AA138" s="26"/>
      <c r="AB138" s="28"/>
    </row>
    <row r="139" spans="1:28" ht="11.25" customHeight="1">
      <c r="A139" s="13"/>
      <c r="B139" s="19"/>
      <c r="C139" s="39" t="s">
        <v>125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531</v>
      </c>
      <c r="R139" s="44"/>
      <c r="S139" s="45">
        <v>720</v>
      </c>
      <c r="T139" s="45"/>
      <c r="U139" s="46">
        <v>0</v>
      </c>
      <c r="V139" s="46"/>
      <c r="W139" s="46"/>
      <c r="X139" s="46">
        <v>0</v>
      </c>
      <c r="Y139" s="46"/>
      <c r="Z139" s="46"/>
      <c r="AA139" s="43">
        <v>0</v>
      </c>
      <c r="AB139" s="43"/>
    </row>
    <row r="140" spans="1:28" ht="11.25" customHeight="1">
      <c r="A140" s="13"/>
      <c r="B140" s="19"/>
      <c r="C140" s="39" t="s">
        <v>126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532</v>
      </c>
      <c r="R140" s="44"/>
      <c r="S140" s="45">
        <v>820</v>
      </c>
      <c r="T140" s="45"/>
      <c r="U140" s="46">
        <v>0</v>
      </c>
      <c r="V140" s="46"/>
      <c r="W140" s="46"/>
      <c r="X140" s="46">
        <v>0</v>
      </c>
      <c r="Y140" s="46"/>
      <c r="Z140" s="46"/>
      <c r="AA140" s="43">
        <v>0</v>
      </c>
      <c r="AB140" s="43"/>
    </row>
    <row r="141" spans="1:28" ht="11.25" customHeight="1">
      <c r="A141" s="47" t="s">
        <v>127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4">
        <v>540</v>
      </c>
      <c r="R141" s="44"/>
      <c r="S141" s="23"/>
      <c r="T141" s="24"/>
      <c r="U141" s="46">
        <f>U143-U144</f>
        <v>-316024.3100000322</v>
      </c>
      <c r="V141" s="46"/>
      <c r="W141" s="46"/>
      <c r="X141" s="46">
        <f>X143-X144</f>
        <v>410342.3499999996</v>
      </c>
      <c r="Y141" s="46"/>
      <c r="Z141" s="46"/>
      <c r="AA141" s="43">
        <f>AA143-AA144</f>
        <v>94318.03999996185</v>
      </c>
      <c r="AB141" s="43"/>
    </row>
    <row r="142" spans="1:28" ht="11.25" customHeight="1">
      <c r="A142" s="14"/>
      <c r="B142" s="4"/>
      <c r="C142" s="4"/>
      <c r="D142" s="4"/>
      <c r="E142" s="35" t="s">
        <v>31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20"/>
      <c r="R142" s="21"/>
      <c r="S142" s="22"/>
      <c r="T142" s="21"/>
      <c r="U142" s="26"/>
      <c r="V142" s="26"/>
      <c r="W142" s="27"/>
      <c r="X142" s="26"/>
      <c r="Y142" s="26"/>
      <c r="Z142" s="27"/>
      <c r="AA142" s="26"/>
      <c r="AB142" s="28"/>
    </row>
    <row r="143" spans="1:28" ht="11.25" customHeight="1">
      <c r="A143" s="13"/>
      <c r="B143" s="19"/>
      <c r="C143" s="39" t="s">
        <v>128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541</v>
      </c>
      <c r="R143" s="44"/>
      <c r="S143" s="45">
        <v>730</v>
      </c>
      <c r="T143" s="45"/>
      <c r="U143" s="46">
        <f>100207842.14+6038353.7+38277814.42</f>
        <v>144524010.26</v>
      </c>
      <c r="V143" s="46"/>
      <c r="W143" s="46"/>
      <c r="X143" s="46">
        <v>10919531.31</v>
      </c>
      <c r="Y143" s="46"/>
      <c r="Z143" s="46"/>
      <c r="AA143" s="43">
        <f>U143+X143</f>
        <v>155443541.57</v>
      </c>
      <c r="AB143" s="43"/>
    </row>
    <row r="144" spans="1:28" ht="11.25" customHeight="1">
      <c r="A144" s="13"/>
      <c r="B144" s="19"/>
      <c r="C144" s="39" t="s">
        <v>129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>
        <v>542</v>
      </c>
      <c r="R144" s="40"/>
      <c r="S144" s="41">
        <v>830</v>
      </c>
      <c r="T144" s="41"/>
      <c r="U144" s="42">
        <f>101421104.62+5922275.93+37496654.02</f>
        <v>144840034.57000002</v>
      </c>
      <c r="V144" s="42"/>
      <c r="W144" s="42"/>
      <c r="X144" s="42">
        <v>10509188.96</v>
      </c>
      <c r="Y144" s="42"/>
      <c r="Z144" s="42"/>
      <c r="AA144" s="43">
        <f>U144+X144</f>
        <v>155349223.53000003</v>
      </c>
      <c r="AB144" s="43"/>
    </row>
    <row r="145" s="1" customFormat="1" ht="17.25" customHeight="1"/>
    <row r="146" spans="2:19" s="1" customFormat="1" ht="17.25" customHeight="1">
      <c r="B146" s="32" t="s">
        <v>130</v>
      </c>
      <c r="C146" s="32"/>
      <c r="D146" s="32"/>
      <c r="E146" s="32"/>
      <c r="F146" s="32"/>
      <c r="G146" s="32"/>
      <c r="M146" s="38" t="s">
        <v>131</v>
      </c>
      <c r="N146" s="38"/>
      <c r="O146" s="38"/>
      <c r="P146" s="38"/>
      <c r="Q146" s="38"/>
      <c r="R146" s="38"/>
      <c r="S146" s="38"/>
    </row>
    <row r="147" spans="2:19" s="1" customFormat="1" ht="17.25" customHeight="1">
      <c r="B147" s="35" t="s">
        <v>132</v>
      </c>
      <c r="C147" s="35"/>
      <c r="D147" s="35"/>
      <c r="E147" s="35"/>
      <c r="F147" s="35"/>
      <c r="G147" s="35"/>
      <c r="H147" s="36" t="s">
        <v>133</v>
      </c>
      <c r="I147" s="36"/>
      <c r="J147" s="36"/>
      <c r="M147" s="36" t="s">
        <v>134</v>
      </c>
      <c r="N147" s="36"/>
      <c r="O147" s="36"/>
      <c r="P147" s="36"/>
      <c r="Q147" s="36"/>
      <c r="R147" s="36"/>
      <c r="S147" s="36"/>
    </row>
    <row r="149" spans="2:22" s="1" customFormat="1" ht="24.75" customHeight="1">
      <c r="B149" s="32" t="s">
        <v>135</v>
      </c>
      <c r="C149" s="32"/>
      <c r="D149" s="32"/>
      <c r="E149" s="32"/>
      <c r="F149" s="32"/>
      <c r="G149" s="32"/>
      <c r="H149" s="32"/>
      <c r="I149" s="32"/>
      <c r="P149" s="38" t="s">
        <v>136</v>
      </c>
      <c r="Q149" s="38"/>
      <c r="R149" s="38"/>
      <c r="S149" s="38"/>
      <c r="T149" s="38"/>
      <c r="U149" s="38"/>
      <c r="V149" s="38"/>
    </row>
    <row r="150" spans="2:22" s="1" customFormat="1" ht="17.25" customHeight="1">
      <c r="B150" s="35" t="s">
        <v>132</v>
      </c>
      <c r="C150" s="35"/>
      <c r="D150" s="35"/>
      <c r="E150" s="35"/>
      <c r="F150" s="35"/>
      <c r="G150" s="35"/>
      <c r="H150" s="35"/>
      <c r="I150" s="35"/>
      <c r="J150" s="36" t="s">
        <v>133</v>
      </c>
      <c r="K150" s="36"/>
      <c r="L150" s="36"/>
      <c r="M150" s="36"/>
      <c r="N150" s="36"/>
      <c r="P150" s="36" t="s">
        <v>134</v>
      </c>
      <c r="Q150" s="36"/>
      <c r="R150" s="36"/>
      <c r="S150" s="36"/>
      <c r="T150" s="36"/>
      <c r="U150" s="36"/>
      <c r="V150" s="36"/>
    </row>
    <row r="152" spans="10:27" s="1" customFormat="1" ht="17.25" customHeight="1">
      <c r="J152" s="37" t="s">
        <v>137</v>
      </c>
      <c r="K152" s="37"/>
      <c r="L152" s="37"/>
      <c r="M152" s="37"/>
      <c r="N152" s="37"/>
      <c r="O152" s="37"/>
      <c r="P152" s="37"/>
      <c r="Q152" s="37"/>
      <c r="R152" s="37"/>
      <c r="S152" s="37"/>
      <c r="T152" s="34"/>
      <c r="U152" s="34"/>
      <c r="V152" s="34"/>
      <c r="W152" s="34"/>
      <c r="X152" s="34"/>
      <c r="Y152" s="34"/>
      <c r="Z152" s="34"/>
      <c r="AA152" s="34"/>
    </row>
    <row r="153" spans="20:27" s="1" customFormat="1" ht="17.25" customHeight="1">
      <c r="T153" s="36" t="s">
        <v>138</v>
      </c>
      <c r="U153" s="36"/>
      <c r="V153" s="36"/>
      <c r="W153" s="36"/>
      <c r="X153" s="36"/>
      <c r="Y153" s="36"/>
      <c r="Z153" s="36"/>
      <c r="AA153" s="36"/>
    </row>
    <row r="154" spans="2:25" s="1" customFormat="1" ht="17.25" customHeight="1">
      <c r="B154" s="32" t="s">
        <v>139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V154" s="34"/>
      <c r="W154" s="34"/>
      <c r="X154" s="34"/>
      <c r="Y154" s="34"/>
    </row>
    <row r="155" spans="2:25" s="1" customFormat="1" ht="17.25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6" t="s">
        <v>140</v>
      </c>
      <c r="L155" s="36"/>
      <c r="M155" s="36"/>
      <c r="N155" s="36"/>
      <c r="P155" s="36" t="s">
        <v>133</v>
      </c>
      <c r="Q155" s="36"/>
      <c r="R155" s="36"/>
      <c r="S155" s="36"/>
      <c r="V155" s="36" t="s">
        <v>134</v>
      </c>
      <c r="W155" s="36"/>
      <c r="X155" s="36"/>
      <c r="Y155" s="36"/>
    </row>
    <row r="157" spans="2:27" s="1" customFormat="1" ht="17.25" customHeight="1">
      <c r="B157" s="32" t="s">
        <v>141</v>
      </c>
      <c r="C157" s="32"/>
      <c r="D157" s="32"/>
      <c r="E157" s="32"/>
      <c r="F157" s="32"/>
      <c r="G157" s="32"/>
      <c r="H157" s="33" t="s">
        <v>147</v>
      </c>
      <c r="I157" s="33"/>
      <c r="J157" s="33"/>
      <c r="T157" s="34" t="s">
        <v>148</v>
      </c>
      <c r="U157" s="34"/>
      <c r="V157" s="34"/>
      <c r="W157" s="34"/>
      <c r="X157" s="34"/>
      <c r="Z157" s="18" t="s">
        <v>149</v>
      </c>
      <c r="AA157" s="18"/>
    </row>
    <row r="158" spans="2:27" s="1" customFormat="1" ht="17.25" customHeight="1">
      <c r="B158" s="35" t="s">
        <v>132</v>
      </c>
      <c r="C158" s="35"/>
      <c r="H158" s="36" t="s">
        <v>140</v>
      </c>
      <c r="I158" s="36"/>
      <c r="J158" s="36"/>
      <c r="L158" s="36" t="s">
        <v>133</v>
      </c>
      <c r="M158" s="36"/>
      <c r="N158" s="36"/>
      <c r="O158" s="36"/>
      <c r="P158" s="36"/>
      <c r="Q158" s="36"/>
      <c r="T158" s="36" t="s">
        <v>134</v>
      </c>
      <c r="U158" s="36"/>
      <c r="V158" s="36"/>
      <c r="W158" s="36"/>
      <c r="X158" s="36"/>
      <c r="Z158" s="25" t="s">
        <v>142</v>
      </c>
      <c r="AA158" s="25"/>
    </row>
    <row r="159" spans="5:8" s="1" customFormat="1" ht="12" customHeight="1">
      <c r="E159" s="31" t="s">
        <v>145</v>
      </c>
      <c r="F159" s="31"/>
      <c r="G159" s="31"/>
      <c r="H159" s="31"/>
    </row>
  </sheetData>
  <sheetProtection/>
  <mergeCells count="670">
    <mergeCell ref="AA1:AB1"/>
    <mergeCell ref="I2:W2"/>
    <mergeCell ref="AA2:AB2"/>
    <mergeCell ref="N3:T3"/>
    <mergeCell ref="AA3:AB3"/>
    <mergeCell ref="A4:M5"/>
    <mergeCell ref="AA4:AB4"/>
    <mergeCell ref="N5:W5"/>
    <mergeCell ref="A6:M6"/>
    <mergeCell ref="N6:W6"/>
    <mergeCell ref="AA6:AB6"/>
    <mergeCell ref="AA8:AB8"/>
    <mergeCell ref="C10:P10"/>
    <mergeCell ref="Q10:R10"/>
    <mergeCell ref="S10:T10"/>
    <mergeCell ref="U10:W10"/>
    <mergeCell ref="X10:Z10"/>
    <mergeCell ref="AA10:AB10"/>
    <mergeCell ref="A11:P11"/>
    <mergeCell ref="Q11:R11"/>
    <mergeCell ref="S11:T11"/>
    <mergeCell ref="U11:W11"/>
    <mergeCell ref="X11:Z11"/>
    <mergeCell ref="AA11:AB11"/>
    <mergeCell ref="A12:P12"/>
    <mergeCell ref="Q12:R13"/>
    <mergeCell ref="S12:T13"/>
    <mergeCell ref="A13:P13"/>
    <mergeCell ref="U13:W13"/>
    <mergeCell ref="X13:Z13"/>
    <mergeCell ref="AA13:AB13"/>
    <mergeCell ref="A14:P14"/>
    <mergeCell ref="Q14:R14"/>
    <mergeCell ref="S14:T14"/>
    <mergeCell ref="U14:W14"/>
    <mergeCell ref="X14:Z14"/>
    <mergeCell ref="AA14:AB14"/>
    <mergeCell ref="A15:P15"/>
    <mergeCell ref="Q15:R15"/>
    <mergeCell ref="S15:T15"/>
    <mergeCell ref="U15:W15"/>
    <mergeCell ref="X15:Z15"/>
    <mergeCell ref="AA15:AB15"/>
    <mergeCell ref="A16:P16"/>
    <mergeCell ref="Q16:R16"/>
    <mergeCell ref="S16:T16"/>
    <mergeCell ref="U16:W16"/>
    <mergeCell ref="X16:Z16"/>
    <mergeCell ref="AA16:AB16"/>
    <mergeCell ref="A17:P17"/>
    <mergeCell ref="Q17:R17"/>
    <mergeCell ref="S17:T17"/>
    <mergeCell ref="U17:W17"/>
    <mergeCell ref="X17:Z17"/>
    <mergeCell ref="AA17:AB17"/>
    <mergeCell ref="A18:P18"/>
    <mergeCell ref="Q18:R18"/>
    <mergeCell ref="S18:T18"/>
    <mergeCell ref="U18:W18"/>
    <mergeCell ref="X18:Z18"/>
    <mergeCell ref="AA18:AB18"/>
    <mergeCell ref="E19:P19"/>
    <mergeCell ref="C20:P20"/>
    <mergeCell ref="Q20:R20"/>
    <mergeCell ref="S20:T20"/>
    <mergeCell ref="U20:W20"/>
    <mergeCell ref="X20:Z20"/>
    <mergeCell ref="AA20:AB20"/>
    <mergeCell ref="C21:P21"/>
    <mergeCell ref="Q21:R21"/>
    <mergeCell ref="S21:T21"/>
    <mergeCell ref="U21:W21"/>
    <mergeCell ref="X21:Z21"/>
    <mergeCell ref="AA21:AB21"/>
    <mergeCell ref="C22:P22"/>
    <mergeCell ref="Q22:R22"/>
    <mergeCell ref="S22:T22"/>
    <mergeCell ref="U22:W22"/>
    <mergeCell ref="X22:Z22"/>
    <mergeCell ref="AA22:AB22"/>
    <mergeCell ref="A23:P23"/>
    <mergeCell ref="Q23:R23"/>
    <mergeCell ref="S23:T23"/>
    <mergeCell ref="U23:W23"/>
    <mergeCell ref="X23:Z23"/>
    <mergeCell ref="AA23:AB23"/>
    <mergeCell ref="A24:P24"/>
    <mergeCell ref="Q24:R24"/>
    <mergeCell ref="S24:T24"/>
    <mergeCell ref="U24:W24"/>
    <mergeCell ref="X24:Z24"/>
    <mergeCell ref="AA24:AB24"/>
    <mergeCell ref="E25:P25"/>
    <mergeCell ref="C26:P26"/>
    <mergeCell ref="Q26:R26"/>
    <mergeCell ref="S26:T26"/>
    <mergeCell ref="U26:W26"/>
    <mergeCell ref="X26:Z26"/>
    <mergeCell ref="AA26:AB26"/>
    <mergeCell ref="C27:P27"/>
    <mergeCell ref="Q27:R27"/>
    <mergeCell ref="S27:T27"/>
    <mergeCell ref="U27:W27"/>
    <mergeCell ref="X27:Z27"/>
    <mergeCell ref="AA27:AB27"/>
    <mergeCell ref="C28:P28"/>
    <mergeCell ref="Q28:R28"/>
    <mergeCell ref="S28:T28"/>
    <mergeCell ref="U28:W28"/>
    <mergeCell ref="X28:Z28"/>
    <mergeCell ref="AA28:AB28"/>
    <mergeCell ref="A29:P29"/>
    <mergeCell ref="Q29:R29"/>
    <mergeCell ref="S29:T29"/>
    <mergeCell ref="U29:W29"/>
    <mergeCell ref="X29:Z29"/>
    <mergeCell ref="AA29:AB29"/>
    <mergeCell ref="A30:P30"/>
    <mergeCell ref="Q30:R30"/>
    <mergeCell ref="S30:T30"/>
    <mergeCell ref="U30:W30"/>
    <mergeCell ref="X30:Z30"/>
    <mergeCell ref="AA30:AB30"/>
    <mergeCell ref="A31:P31"/>
    <mergeCell ref="Q31:R32"/>
    <mergeCell ref="S31:T32"/>
    <mergeCell ref="A32:P32"/>
    <mergeCell ref="U32:W32"/>
    <mergeCell ref="X32:Z32"/>
    <mergeCell ref="AA32:AB32"/>
    <mergeCell ref="A33:P33"/>
    <mergeCell ref="Q33:R33"/>
    <mergeCell ref="S33:T33"/>
    <mergeCell ref="U33:W33"/>
    <mergeCell ref="X33:Z33"/>
    <mergeCell ref="AA33:AB33"/>
    <mergeCell ref="E34:P34"/>
    <mergeCell ref="C35:P35"/>
    <mergeCell ref="Q35:R35"/>
    <mergeCell ref="S35:T35"/>
    <mergeCell ref="U35:W35"/>
    <mergeCell ref="X35:Z35"/>
    <mergeCell ref="AA35:AB35"/>
    <mergeCell ref="C36:P36"/>
    <mergeCell ref="Q36:R36"/>
    <mergeCell ref="S36:T36"/>
    <mergeCell ref="U36:W36"/>
    <mergeCell ref="X36:Z36"/>
    <mergeCell ref="AA36:AB36"/>
    <mergeCell ref="C37:P37"/>
    <mergeCell ref="Q37:R37"/>
    <mergeCell ref="S37:T37"/>
    <mergeCell ref="U37:W37"/>
    <mergeCell ref="X37:Z37"/>
    <mergeCell ref="AA37:AB37"/>
    <mergeCell ref="A38:P38"/>
    <mergeCell ref="Q38:R38"/>
    <mergeCell ref="S38:T38"/>
    <mergeCell ref="U38:W38"/>
    <mergeCell ref="X38:Z38"/>
    <mergeCell ref="AA38:AB38"/>
    <mergeCell ref="E39:P39"/>
    <mergeCell ref="C40:P40"/>
    <mergeCell ref="Q40:R40"/>
    <mergeCell ref="S40:T40"/>
    <mergeCell ref="U40:W40"/>
    <mergeCell ref="X40:Z40"/>
    <mergeCell ref="AA40:AB40"/>
    <mergeCell ref="C41:P41"/>
    <mergeCell ref="Q41:R41"/>
    <mergeCell ref="S41:T41"/>
    <mergeCell ref="U41:W41"/>
    <mergeCell ref="X41:Z41"/>
    <mergeCell ref="AA41:AB41"/>
    <mergeCell ref="C42:P42"/>
    <mergeCell ref="Q42:R42"/>
    <mergeCell ref="S42:T42"/>
    <mergeCell ref="U42:W42"/>
    <mergeCell ref="X42:Z42"/>
    <mergeCell ref="AA42:AB42"/>
    <mergeCell ref="C43:P43"/>
    <mergeCell ref="Q43:R43"/>
    <mergeCell ref="S43:T43"/>
    <mergeCell ref="U43:W43"/>
    <mergeCell ref="X43:Z43"/>
    <mergeCell ref="AA43:AB43"/>
    <mergeCell ref="C44:P44"/>
    <mergeCell ref="Q44:R44"/>
    <mergeCell ref="S44:T44"/>
    <mergeCell ref="U44:W44"/>
    <mergeCell ref="X44:Z44"/>
    <mergeCell ref="AA44:AB44"/>
    <mergeCell ref="C45:P45"/>
    <mergeCell ref="Q45:R45"/>
    <mergeCell ref="S45:T45"/>
    <mergeCell ref="U45:W45"/>
    <mergeCell ref="X45:Z45"/>
    <mergeCell ref="AA45:AB45"/>
    <mergeCell ref="A46:P46"/>
    <mergeCell ref="Q46:R46"/>
    <mergeCell ref="S46:T46"/>
    <mergeCell ref="U46:W46"/>
    <mergeCell ref="X46:Z46"/>
    <mergeCell ref="AA46:AB46"/>
    <mergeCell ref="E47:P47"/>
    <mergeCell ref="C48:P48"/>
    <mergeCell ref="Q48:R48"/>
    <mergeCell ref="S48:T48"/>
    <mergeCell ref="U48:W48"/>
    <mergeCell ref="X48:Z48"/>
    <mergeCell ref="AA48:AB48"/>
    <mergeCell ref="C49:P49"/>
    <mergeCell ref="Q49:R49"/>
    <mergeCell ref="S49:T49"/>
    <mergeCell ref="U49:W49"/>
    <mergeCell ref="X49:Z49"/>
    <mergeCell ref="AA49:AB49"/>
    <mergeCell ref="A50:P50"/>
    <mergeCell ref="Q50:R50"/>
    <mergeCell ref="S50:T50"/>
    <mergeCell ref="U50:W50"/>
    <mergeCell ref="X50:Z50"/>
    <mergeCell ref="AA50:AB50"/>
    <mergeCell ref="E51:P51"/>
    <mergeCell ref="C52:P52"/>
    <mergeCell ref="Q52:R52"/>
    <mergeCell ref="S52:T52"/>
    <mergeCell ref="U52:W52"/>
    <mergeCell ref="X52:Z52"/>
    <mergeCell ref="AA52:AB52"/>
    <mergeCell ref="C53:P53"/>
    <mergeCell ref="Q53:R53"/>
    <mergeCell ref="S53:T53"/>
    <mergeCell ref="U53:W53"/>
    <mergeCell ref="X53:Z53"/>
    <mergeCell ref="AA53:AB53"/>
    <mergeCell ref="A54:P54"/>
    <mergeCell ref="Q54:R54"/>
    <mergeCell ref="S54:T54"/>
    <mergeCell ref="U54:W54"/>
    <mergeCell ref="X54:Z54"/>
    <mergeCell ref="AA54:AB54"/>
    <mergeCell ref="E55:P55"/>
    <mergeCell ref="C56:P56"/>
    <mergeCell ref="Q56:R56"/>
    <mergeCell ref="S56:T56"/>
    <mergeCell ref="U56:W56"/>
    <mergeCell ref="X56:Z56"/>
    <mergeCell ref="AA56:AB56"/>
    <mergeCell ref="C57:P57"/>
    <mergeCell ref="Q57:R57"/>
    <mergeCell ref="S57:T57"/>
    <mergeCell ref="U57:W57"/>
    <mergeCell ref="X57:Z57"/>
    <mergeCell ref="AA57:AB57"/>
    <mergeCell ref="C58:P58"/>
    <mergeCell ref="Q58:R58"/>
    <mergeCell ref="S58:T58"/>
    <mergeCell ref="U58:W58"/>
    <mergeCell ref="X58:Z58"/>
    <mergeCell ref="AA58:AB58"/>
    <mergeCell ref="C60:P60"/>
    <mergeCell ref="Q60:R60"/>
    <mergeCell ref="S60:T60"/>
    <mergeCell ref="U60:W60"/>
    <mergeCell ref="X60:Z60"/>
    <mergeCell ref="AA60:AB60"/>
    <mergeCell ref="A61:P61"/>
    <mergeCell ref="Q61:R61"/>
    <mergeCell ref="S61:T61"/>
    <mergeCell ref="U61:W61"/>
    <mergeCell ref="X61:Z61"/>
    <mergeCell ref="AA61:AB61"/>
    <mergeCell ref="A62:P62"/>
    <mergeCell ref="Q62:R62"/>
    <mergeCell ref="S62:T62"/>
    <mergeCell ref="U62:W62"/>
    <mergeCell ref="X62:Z62"/>
    <mergeCell ref="AA62:AB62"/>
    <mergeCell ref="E63:P63"/>
    <mergeCell ref="C64:P64"/>
    <mergeCell ref="Q64:R64"/>
    <mergeCell ref="S64:T64"/>
    <mergeCell ref="U64:W64"/>
    <mergeCell ref="X64:Z64"/>
    <mergeCell ref="AA64:AB64"/>
    <mergeCell ref="C65:P65"/>
    <mergeCell ref="Q65:R65"/>
    <mergeCell ref="S65:T65"/>
    <mergeCell ref="U65:W65"/>
    <mergeCell ref="X65:Z65"/>
    <mergeCell ref="AA65:AB65"/>
    <mergeCell ref="C66:P66"/>
    <mergeCell ref="Q66:R66"/>
    <mergeCell ref="S66:T66"/>
    <mergeCell ref="U66:W66"/>
    <mergeCell ref="X66:Z66"/>
    <mergeCell ref="AA66:AB66"/>
    <mergeCell ref="A67:P67"/>
    <mergeCell ref="Q67:R67"/>
    <mergeCell ref="S67:T67"/>
    <mergeCell ref="U67:W67"/>
    <mergeCell ref="X67:Z67"/>
    <mergeCell ref="AA67:AB67"/>
    <mergeCell ref="E68:P68"/>
    <mergeCell ref="C69:P69"/>
    <mergeCell ref="Q69:R69"/>
    <mergeCell ref="S69:T69"/>
    <mergeCell ref="U69:W69"/>
    <mergeCell ref="X69:Z69"/>
    <mergeCell ref="AA69:AB69"/>
    <mergeCell ref="C70:P70"/>
    <mergeCell ref="Q70:R70"/>
    <mergeCell ref="S70:T70"/>
    <mergeCell ref="U70:W70"/>
    <mergeCell ref="X70:Z70"/>
    <mergeCell ref="AA70:AB70"/>
    <mergeCell ref="C71:P71"/>
    <mergeCell ref="Q71:R71"/>
    <mergeCell ref="S71:T71"/>
    <mergeCell ref="U71:W71"/>
    <mergeCell ref="X71:Z71"/>
    <mergeCell ref="AA71:AB71"/>
    <mergeCell ref="A72:P72"/>
    <mergeCell ref="Q72:R72"/>
    <mergeCell ref="S72:T72"/>
    <mergeCell ref="U72:W72"/>
    <mergeCell ref="X72:Z72"/>
    <mergeCell ref="AA72:AB72"/>
    <mergeCell ref="A73:P73"/>
    <mergeCell ref="Q73:R73"/>
    <mergeCell ref="U73:W73"/>
    <mergeCell ref="X73:Z73"/>
    <mergeCell ref="AA73:AB73"/>
    <mergeCell ref="A74:P74"/>
    <mergeCell ref="Q74:R75"/>
    <mergeCell ref="S74:T75"/>
    <mergeCell ref="A75:P75"/>
    <mergeCell ref="U75:W75"/>
    <mergeCell ref="X75:Z75"/>
    <mergeCell ref="AA75:AB75"/>
    <mergeCell ref="C76:P76"/>
    <mergeCell ref="Q76:R76"/>
    <mergeCell ref="U76:W76"/>
    <mergeCell ref="X76:Z76"/>
    <mergeCell ref="AA76:AB76"/>
    <mergeCell ref="C77:P77"/>
    <mergeCell ref="Q77:R77"/>
    <mergeCell ref="U77:W77"/>
    <mergeCell ref="X77:Z77"/>
    <mergeCell ref="AA77:AB77"/>
    <mergeCell ref="A78:P78"/>
    <mergeCell ref="Q78:R79"/>
    <mergeCell ref="S78:T79"/>
    <mergeCell ref="A79:P79"/>
    <mergeCell ref="U79:W79"/>
    <mergeCell ref="X79:Z79"/>
    <mergeCell ref="AA79:AB79"/>
    <mergeCell ref="A80:P80"/>
    <mergeCell ref="Q80:R80"/>
    <mergeCell ref="U80:W80"/>
    <mergeCell ref="X80:Z80"/>
    <mergeCell ref="AA80:AB80"/>
    <mergeCell ref="E81:P81"/>
    <mergeCell ref="C82:P82"/>
    <mergeCell ref="Q82:R82"/>
    <mergeCell ref="S82:T82"/>
    <mergeCell ref="U82:W82"/>
    <mergeCell ref="X82:Z82"/>
    <mergeCell ref="AA82:AB82"/>
    <mergeCell ref="C83:P83"/>
    <mergeCell ref="Q83:R83"/>
    <mergeCell ref="S83:T83"/>
    <mergeCell ref="U83:W83"/>
    <mergeCell ref="X83:Z83"/>
    <mergeCell ref="AA83:AB83"/>
    <mergeCell ref="A84:P84"/>
    <mergeCell ref="Q84:R84"/>
    <mergeCell ref="U84:W84"/>
    <mergeCell ref="X84:Z84"/>
    <mergeCell ref="AA84:AB84"/>
    <mergeCell ref="E85:P85"/>
    <mergeCell ref="C86:P86"/>
    <mergeCell ref="Q86:R86"/>
    <mergeCell ref="S86:T86"/>
    <mergeCell ref="U86:W86"/>
    <mergeCell ref="X86:Z86"/>
    <mergeCell ref="AA86:AB86"/>
    <mergeCell ref="C87:P87"/>
    <mergeCell ref="Q87:R87"/>
    <mergeCell ref="S87:T87"/>
    <mergeCell ref="U87:W87"/>
    <mergeCell ref="X87:Z87"/>
    <mergeCell ref="AA87:AB87"/>
    <mergeCell ref="A88:P88"/>
    <mergeCell ref="Q88:R88"/>
    <mergeCell ref="U88:W88"/>
    <mergeCell ref="X88:Z88"/>
    <mergeCell ref="AA88:AB88"/>
    <mergeCell ref="E89:P89"/>
    <mergeCell ref="C90:P90"/>
    <mergeCell ref="Q90:R90"/>
    <mergeCell ref="S90:T90"/>
    <mergeCell ref="U90:W90"/>
    <mergeCell ref="X90:Z90"/>
    <mergeCell ref="AA90:AB90"/>
    <mergeCell ref="C91:P91"/>
    <mergeCell ref="Q91:R91"/>
    <mergeCell ref="S91:T91"/>
    <mergeCell ref="U91:W91"/>
    <mergeCell ref="X91:Z91"/>
    <mergeCell ref="AA91:AB91"/>
    <mergeCell ref="A92:P92"/>
    <mergeCell ref="Q92:R92"/>
    <mergeCell ref="U92:W92"/>
    <mergeCell ref="X92:Z92"/>
    <mergeCell ref="AA92:AB92"/>
    <mergeCell ref="E93:P93"/>
    <mergeCell ref="C94:P94"/>
    <mergeCell ref="Q94:R94"/>
    <mergeCell ref="S94:T94"/>
    <mergeCell ref="U94:W94"/>
    <mergeCell ref="X94:Z94"/>
    <mergeCell ref="AA94:AB94"/>
    <mergeCell ref="C95:P95"/>
    <mergeCell ref="Q95:R95"/>
    <mergeCell ref="S95:T95"/>
    <mergeCell ref="U95:W95"/>
    <mergeCell ref="X95:Z95"/>
    <mergeCell ref="AA95:AB95"/>
    <mergeCell ref="A96:P96"/>
    <mergeCell ref="Q96:R96"/>
    <mergeCell ref="U96:W96"/>
    <mergeCell ref="X96:Z96"/>
    <mergeCell ref="AA96:AB96"/>
    <mergeCell ref="E97:P97"/>
    <mergeCell ref="C98:P98"/>
    <mergeCell ref="Q98:R98"/>
    <mergeCell ref="S98:T98"/>
    <mergeCell ref="U98:W98"/>
    <mergeCell ref="X98:Z98"/>
    <mergeCell ref="AA98:AB98"/>
    <mergeCell ref="C99:P99"/>
    <mergeCell ref="Q99:R99"/>
    <mergeCell ref="S99:T99"/>
    <mergeCell ref="U99:W99"/>
    <mergeCell ref="X99:Z99"/>
    <mergeCell ref="AA99:AB99"/>
    <mergeCell ref="C101:P101"/>
    <mergeCell ref="Q101:R101"/>
    <mergeCell ref="S101:T101"/>
    <mergeCell ref="U101:W101"/>
    <mergeCell ref="X101:Z101"/>
    <mergeCell ref="AA101:AB101"/>
    <mergeCell ref="A102:P102"/>
    <mergeCell ref="Q102:R102"/>
    <mergeCell ref="S102:T102"/>
    <mergeCell ref="U102:W102"/>
    <mergeCell ref="X102:Z102"/>
    <mergeCell ref="AA102:AB102"/>
    <mergeCell ref="A103:P103"/>
    <mergeCell ref="Q103:R104"/>
    <mergeCell ref="S103:T104"/>
    <mergeCell ref="A104:P104"/>
    <mergeCell ref="U104:W104"/>
    <mergeCell ref="X104:Z104"/>
    <mergeCell ref="AA104:AB104"/>
    <mergeCell ref="A105:P105"/>
    <mergeCell ref="Q105:R106"/>
    <mergeCell ref="S105:T106"/>
    <mergeCell ref="A106:P106"/>
    <mergeCell ref="U106:W106"/>
    <mergeCell ref="X106:Z106"/>
    <mergeCell ref="AA106:AB106"/>
    <mergeCell ref="A107:P107"/>
    <mergeCell ref="Q107:R107"/>
    <mergeCell ref="U107:W107"/>
    <mergeCell ref="X107:Z107"/>
    <mergeCell ref="AA107:AB107"/>
    <mergeCell ref="E108:P108"/>
    <mergeCell ref="C109:P109"/>
    <mergeCell ref="Q109:R109"/>
    <mergeCell ref="S109:T109"/>
    <mergeCell ref="U109:W109"/>
    <mergeCell ref="X109:Z109"/>
    <mergeCell ref="AA109:AB109"/>
    <mergeCell ref="C110:P110"/>
    <mergeCell ref="Q110:R110"/>
    <mergeCell ref="S110:T110"/>
    <mergeCell ref="U110:W110"/>
    <mergeCell ref="X110:Z110"/>
    <mergeCell ref="AA110:AB110"/>
    <mergeCell ref="A111:P111"/>
    <mergeCell ref="Q111:R111"/>
    <mergeCell ref="U111:W111"/>
    <mergeCell ref="X111:Z111"/>
    <mergeCell ref="AA111:AB111"/>
    <mergeCell ref="E112:P112"/>
    <mergeCell ref="C113:P113"/>
    <mergeCell ref="Q113:R113"/>
    <mergeCell ref="S113:T113"/>
    <mergeCell ref="U113:W113"/>
    <mergeCell ref="X113:Z113"/>
    <mergeCell ref="AA113:AB113"/>
    <mergeCell ref="C114:P114"/>
    <mergeCell ref="Q114:R114"/>
    <mergeCell ref="S114:T114"/>
    <mergeCell ref="U114:W114"/>
    <mergeCell ref="X114:Z114"/>
    <mergeCell ref="AA114:AB114"/>
    <mergeCell ref="A115:P115"/>
    <mergeCell ref="Q115:R115"/>
    <mergeCell ref="U115:W115"/>
    <mergeCell ref="X115:Z115"/>
    <mergeCell ref="AA115:AB115"/>
    <mergeCell ref="E116:P116"/>
    <mergeCell ref="C117:P117"/>
    <mergeCell ref="Q117:R117"/>
    <mergeCell ref="S117:T117"/>
    <mergeCell ref="U117:W117"/>
    <mergeCell ref="X117:Z117"/>
    <mergeCell ref="AA117:AB117"/>
    <mergeCell ref="C118:P118"/>
    <mergeCell ref="Q118:R118"/>
    <mergeCell ref="S118:T118"/>
    <mergeCell ref="U118:W118"/>
    <mergeCell ref="X118:Z118"/>
    <mergeCell ref="AA118:AB118"/>
    <mergeCell ref="A119:P119"/>
    <mergeCell ref="Q119:R119"/>
    <mergeCell ref="U119:W119"/>
    <mergeCell ref="X119:Z119"/>
    <mergeCell ref="AA119:AB119"/>
    <mergeCell ref="E120:P120"/>
    <mergeCell ref="C121:P121"/>
    <mergeCell ref="Q121:R121"/>
    <mergeCell ref="S121:T121"/>
    <mergeCell ref="U121:W121"/>
    <mergeCell ref="X121:Z121"/>
    <mergeCell ref="AA121:AB121"/>
    <mergeCell ref="C122:P122"/>
    <mergeCell ref="Q122:R122"/>
    <mergeCell ref="S122:T122"/>
    <mergeCell ref="U122:W122"/>
    <mergeCell ref="X122:Z122"/>
    <mergeCell ref="AA122:AB122"/>
    <mergeCell ref="A123:P123"/>
    <mergeCell ref="Q123:R123"/>
    <mergeCell ref="U123:W123"/>
    <mergeCell ref="X123:Z123"/>
    <mergeCell ref="AA123:AB123"/>
    <mergeCell ref="E124:P124"/>
    <mergeCell ref="C125:P125"/>
    <mergeCell ref="Q125:R125"/>
    <mergeCell ref="S125:T125"/>
    <mergeCell ref="U125:W125"/>
    <mergeCell ref="X125:Z125"/>
    <mergeCell ref="AA125:AB125"/>
    <mergeCell ref="C126:P126"/>
    <mergeCell ref="Q126:R126"/>
    <mergeCell ref="S126:T126"/>
    <mergeCell ref="U126:W126"/>
    <mergeCell ref="X126:Z126"/>
    <mergeCell ref="AA126:AB126"/>
    <mergeCell ref="A127:P127"/>
    <mergeCell ref="Q127:R127"/>
    <mergeCell ref="U127:W127"/>
    <mergeCell ref="X127:Z127"/>
    <mergeCell ref="AA127:AB127"/>
    <mergeCell ref="E128:P128"/>
    <mergeCell ref="C129:P129"/>
    <mergeCell ref="Q129:R129"/>
    <mergeCell ref="S129:T129"/>
    <mergeCell ref="U129:W129"/>
    <mergeCell ref="X129:Z129"/>
    <mergeCell ref="AA129:AB129"/>
    <mergeCell ref="C130:P130"/>
    <mergeCell ref="Q130:R130"/>
    <mergeCell ref="S130:T130"/>
    <mergeCell ref="U130:W130"/>
    <mergeCell ref="X130:Z130"/>
    <mergeCell ref="AA130:AB130"/>
    <mergeCell ref="A131:P131"/>
    <mergeCell ref="Q131:R132"/>
    <mergeCell ref="S131:T132"/>
    <mergeCell ref="A132:P132"/>
    <mergeCell ref="U132:W132"/>
    <mergeCell ref="X132:Z132"/>
    <mergeCell ref="AA132:AB132"/>
    <mergeCell ref="A133:P133"/>
    <mergeCell ref="Q133:R133"/>
    <mergeCell ref="U133:W133"/>
    <mergeCell ref="X133:Z133"/>
    <mergeCell ref="AA133:AB133"/>
    <mergeCell ref="E134:P134"/>
    <mergeCell ref="C135:P135"/>
    <mergeCell ref="Q135:R135"/>
    <mergeCell ref="S135:T135"/>
    <mergeCell ref="U135:W135"/>
    <mergeCell ref="X135:Z135"/>
    <mergeCell ref="AA135:AB135"/>
    <mergeCell ref="C136:P136"/>
    <mergeCell ref="Q136:R136"/>
    <mergeCell ref="S136:T136"/>
    <mergeCell ref="U136:W136"/>
    <mergeCell ref="X136:Z136"/>
    <mergeCell ref="AA136:AB136"/>
    <mergeCell ref="A137:P137"/>
    <mergeCell ref="Q137:R137"/>
    <mergeCell ref="U137:W137"/>
    <mergeCell ref="X137:Z137"/>
    <mergeCell ref="AA137:AB137"/>
    <mergeCell ref="E138:P138"/>
    <mergeCell ref="C139:P139"/>
    <mergeCell ref="Q139:R139"/>
    <mergeCell ref="S139:T139"/>
    <mergeCell ref="U139:W139"/>
    <mergeCell ref="X139:Z139"/>
    <mergeCell ref="AA139:AB139"/>
    <mergeCell ref="C140:P140"/>
    <mergeCell ref="Q140:R140"/>
    <mergeCell ref="S140:T140"/>
    <mergeCell ref="U140:W140"/>
    <mergeCell ref="X140:Z140"/>
    <mergeCell ref="AA140:AB140"/>
    <mergeCell ref="A141:P141"/>
    <mergeCell ref="Q141:R141"/>
    <mergeCell ref="U141:W141"/>
    <mergeCell ref="X141:Z141"/>
    <mergeCell ref="AA141:AB141"/>
    <mergeCell ref="E142:P142"/>
    <mergeCell ref="C143:P143"/>
    <mergeCell ref="Q143:R143"/>
    <mergeCell ref="S143:T143"/>
    <mergeCell ref="U143:W143"/>
    <mergeCell ref="X143:Z143"/>
    <mergeCell ref="AA143:AB143"/>
    <mergeCell ref="C144:P144"/>
    <mergeCell ref="Q144:R144"/>
    <mergeCell ref="S144:T144"/>
    <mergeCell ref="U144:W144"/>
    <mergeCell ref="X144:Z144"/>
    <mergeCell ref="AA144:AB144"/>
    <mergeCell ref="B146:G146"/>
    <mergeCell ref="M146:S146"/>
    <mergeCell ref="B147:G147"/>
    <mergeCell ref="H147:J147"/>
    <mergeCell ref="M147:S147"/>
    <mergeCell ref="B149:I149"/>
    <mergeCell ref="P149:V149"/>
    <mergeCell ref="B150:I150"/>
    <mergeCell ref="J150:N150"/>
    <mergeCell ref="P150:V150"/>
    <mergeCell ref="J152:S152"/>
    <mergeCell ref="T152:AA152"/>
    <mergeCell ref="T153:AA153"/>
    <mergeCell ref="B154:J155"/>
    <mergeCell ref="K154:N154"/>
    <mergeCell ref="V154:Y154"/>
    <mergeCell ref="K155:N155"/>
    <mergeCell ref="P155:S155"/>
    <mergeCell ref="V155:Y155"/>
    <mergeCell ref="E159:H159"/>
    <mergeCell ref="B157:G157"/>
    <mergeCell ref="H157:J157"/>
    <mergeCell ref="T157:X157"/>
    <mergeCell ref="B158:C158"/>
    <mergeCell ref="H158:J158"/>
    <mergeCell ref="L158:Q158"/>
    <mergeCell ref="T158:X158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85" r:id="rId1"/>
  <rowBreaks count="2" manualBreakCount="2">
    <brk id="58" max="0" man="1"/>
    <brk id="9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Пинкевич</cp:lastModifiedBy>
  <cp:lastPrinted>2015-01-29T08:21:36Z</cp:lastPrinted>
  <dcterms:created xsi:type="dcterms:W3CDTF">2015-01-22T03:01:48Z</dcterms:created>
  <dcterms:modified xsi:type="dcterms:W3CDTF">2015-01-29T08:22:33Z</dcterms:modified>
  <cp:category/>
  <cp:version/>
  <cp:contentType/>
  <cp:contentStatus/>
  <cp:revision>1</cp:revision>
</cp:coreProperties>
</file>