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<sst xmlns="http://schemas.openxmlformats.org/spreadsheetml/2006/main" count="359" uniqueCount="141">
  <si>
    <t>АКТИВ</t>
  </si>
  <si>
    <t>0,00</t>
  </si>
  <si>
    <t>ПАССИВ</t>
  </si>
  <si>
    <t>ОТКЛОНЕНИЕ</t>
  </si>
  <si>
    <t>БАЛАНС
ГЛАВНОГО РАСПОРЯДИТЕЛЯ, РАСПОРЯДИТЕЛЯ, ПОЛУЧАТЕЛЯ БЮДЖЕТНЫХ СРЕДСТВ,
ГЛАВНОГО АДМИНИСТРАТОРА, АДМИНИСТРАТОРА ИСТОЧНИКОВ ФИНАНСИРОВАНИЯ ДЕФИЦИТА БЮДЖЕТА,
ГЛАВНОГО АДМИНИСТРАТОРА, АДМИНИСТРАТОРА ДОХОДОВ БЮДЖЕТА</t>
  </si>
  <si>
    <t>КОДЫ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</si>
  <si>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</si>
  <si>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>Форма по ОКУД</t>
  </si>
  <si>
    <t>«01» января 2015 г.</t>
  </si>
  <si>
    <t>Дата</t>
  </si>
  <si>
    <t>01.01.2015</t>
  </si>
  <si>
    <t>по ОКПО</t>
  </si>
  <si>
    <t>Глава по БК</t>
  </si>
  <si>
    <t>Наименование бюджета</t>
  </si>
  <si>
    <t>Периодичность: годовая</t>
  </si>
  <si>
    <t>Единица измерения:</t>
  </si>
  <si>
    <t>руб.</t>
  </si>
  <si>
    <t>по ОКЕИ</t>
  </si>
  <si>
    <t>383</t>
  </si>
  <si>
    <t>А К Т И В</t>
  </si>
  <si>
    <t>Код стро-
ки</t>
  </si>
  <si>
    <t>На начало года</t>
  </si>
  <si>
    <t>На конец отчетного периода</t>
  </si>
  <si>
    <t>бюджетная деятельность</t>
  </si>
  <si>
    <t>средства во временном распоряжении</t>
  </si>
  <si>
    <t>итого</t>
  </si>
  <si>
    <t>I. Нефинансовые активы</t>
  </si>
  <si>
    <t>Основные средства (балансовая стоимость, 010100000), всего</t>
  </si>
  <si>
    <t>−</t>
  </si>
  <si>
    <t>в том числе: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</si>
  <si>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</si>
  <si>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</si>
  <si>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</si>
  <si>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</si>
  <si>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</si>
  <si>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</si>
  <si>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</si>
  <si>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Основные средства (остаточная стоимость, стр. 010 − стр. 020)</t>
  </si>
  <si>
    <t>из них:</t>
  </si>
  <si>
    <t>недвижимое имущество учреждения (остаточная стоимость, стр.011 -  стр.021)</t>
  </si>
  <si>
    <t>иное движимое имущество учреждения (остаточная стоимость, стр.013 -  стр.023)</t>
  </si>
  <si>
    <t>Форма 0503130, с. 2</t>
  </si>
  <si>
    <t>предметы лизинга (остаточная стоимость, стр.014 -  стр.024)</t>
  </si>
  <si>
    <t>Нематериальные активы (балансовая стоимость, 010200000)*, всего</t>
  </si>
  <si>
    <t>иное движимое имущество учреждения (010230000) *</t>
  </si>
  <si>
    <t>предметы лизинга  (010240000) *</t>
  </si>
  <si>
    <t>Амортизация нематериальных активов *</t>
  </si>
  <si>
    <t>иного движимого имущества учреждения (010439000) *</t>
  </si>
  <si>
    <t>предметов лизинга  (010449000) *</t>
  </si>
  <si>
    <t>Нематериальные активы (остаточная стоимость, стр. 040 -  стр.050)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</si>
  <si>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</si>
  <si>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</si>
  <si>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</si>
  <si>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</si>
  <si>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</si>
  <si>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</si>
  <si>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</si>
  <si>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</si>
  <si>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Форма 0503130, с. 3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</si>
  <si>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</si>
  <si>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</si>
  <si>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</si>
  <si>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</si>
  <si>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 *</t>
  </si>
  <si>
    <t>Амортизация имущества, составляющего казну  (010450000) *</t>
  </si>
  <si>
    <t>Нефинансовые активы имущества казны (остаточная стоимость, стр. 110 - стр. 120)</t>
  </si>
  <si>
    <t>Затраты на изготовление готовой продукции, выполнение работ, услуг (010900000)</t>
  </si>
  <si>
    <t>Итого по разделу I</t>
  </si>
  <si>
    <t>(стр.030 + стр.060 + стр.070 + стр.080 + стр.090 + стр.100 + стр.130 + стр. 140)</t>
  </si>
  <si>
    <t>II. 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</si>
  <si>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</si>
  <si>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</si>
  <si>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</si>
  <si>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</si>
  <si>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</si>
  <si>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Форма 0503130, с. 4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</si>
  <si>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</si>
  <si>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</si>
  <si>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</si>
  <si>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денежные средства учреждения, размещенные на депозиты в кредитной организации (020122000)</t>
  </si>
  <si>
    <t>Финансовые вложения (020400000)</t>
  </si>
  <si>
    <t>ценные бумаги, кроме акций 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</si>
  <si>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</si>
  <si>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</si>
  <si>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</si>
  <si>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</si>
  <si>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 (ссудам) (020700000)</t>
  </si>
  <si>
    <t>по представленным кредитам, займам (ссудам) (020710000)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</si>
  <si>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</si>
  <si>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</si>
  <si>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</si>
  <si>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</si>
  <si>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</si>
  <si>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</si>
  <si>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</si>
  <si>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Форма 0503130, с.5</t>
  </si>
  <si>
    <t>Вложения в финансовые активы (021500000)</t>
  </si>
  <si>
    <t>ценные бумаги, кроме акций  (021520000)</t>
  </si>
  <si>
    <t>акции и иные формы участия в капитале (021530000)</t>
  </si>
  <si>
    <t>иные финансовые активы (021550000)</t>
  </si>
  <si>
    <t>Итого по разделу II</t>
  </si>
  <si>
    <t xml:space="preserve"> (стр.170  + стр.210 + стр.230 + стр.260 + стр.290 + стр.310 + стр.320 + стр. 330 + стр.370)</t>
  </si>
  <si>
    <t>БАЛАНС</t>
  </si>
  <si>
    <t>(стр. 150 + стр. 400)</t>
  </si>
  <si>
    <t>Форма 0503130, с. 6</t>
  </si>
  <si>
    <t>П А С С И В</t>
  </si>
  <si>
    <t>III. Обязательства</t>
  </si>
  <si>
    <t>Расчеты с кредиторами по долговым обязательствам (0 301 00 000)</t>
  </si>
  <si>
    <t>по долговым обязательствам в рублях (030110000)</t>
  </si>
  <si>
    <t>по долговым обязательствам по целевым иностранныи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</si>
  <si>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</si>
  <si>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</si>
  <si>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</si>
  <si>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</si>
  <si>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</si>
  <si>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(030302000, 030306000)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</si>
  <si>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</si>
  <si>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</si>
  <si>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</si>
  <si>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</si>
  <si>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Форма 0503130, с. 7</t>
  </si>
  <si>
    <t>Прочие расчеты с кредиторами (030400000)</t>
  </si>
  <si>
    <t>расчеты по средствам, полученным во временное распоряжение (030401000)</t>
  </si>
  <si>
    <t>×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</si>
  <si>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</si>
  <si>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</si>
  <si>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</si>
  <si>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 разделу III</t>
  </si>
  <si>
    <t xml:space="preserve"> (стр.470+ стр.490 + стр. 510 + стр.530)</t>
  </si>
  <si>
    <t>IV. Финансовый результат</t>
  </si>
  <si>
    <t>Финансовый результат хозяйствующего субъекта (040100000)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</si>
  <si>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</si>
  <si>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</si>
  <si>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</si>
  <si>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(стр. 600 + стр. 620)</t>
  </si>
  <si>
    <t>&lt;*&gt; Данные по этим строкам в валюту баланса не входят.</t>
  </si>
  <si>
    <t>07- Кузьмоловское городское поселение</t>
  </si>
  <si>
    <t>бюджеты городских и сельских поселений</t>
  </si>
  <si>
    <t>00366988</t>
  </si>
  <si>
    <t>002</t>
  </si>
  <si>
    <t>по ОКТМО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</si>
</sst>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&quot;;General"/>
    <numFmt numFmtId="173" formatCode="0000000"/>
    <numFmt numFmtId="174" formatCode="000"/>
    <numFmt numFmtId="175" formatCode="[=0]&quot;−&quot;;General"/>
  </numFmts>
  <fonts count="41"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left" vertical="top"/>
    </xf>
    <xf numFmtId="2" fontId="1" fillId="0" borderId="11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12" xfId="0" applyNumberFormat="1" applyFont="1" applyFill="1" applyBorder="1" applyAlignment="1">
      <alignment horizontal="centerContinuous" vertical="center" wrapText="1"/>
    </xf>
    <xf numFmtId="0" fontId="1" fillId="0" borderId="13" xfId="0" applyNumberFormat="1" applyFont="1" applyFill="1" applyBorder="1" applyAlignment="1">
      <alignment horizontal="centerContinuous" vertical="center" wrapText="1"/>
    </xf>
    <xf numFmtId="0" fontId="1" fillId="0" borderId="14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174" fontId="5" fillId="0" borderId="20" xfId="0" applyNumberFormat="1" applyFont="1" applyFill="1" applyBorder="1" applyAlignment="1">
      <alignment horizontal="center" vertical="top"/>
    </xf>
    <xf numFmtId="4" fontId="5" fillId="0" borderId="15" xfId="0" applyNumberFormat="1" applyFont="1" applyFill="1" applyBorder="1" applyAlignment="1">
      <alignment horizontal="right" vertical="top"/>
    </xf>
    <xf numFmtId="4" fontId="5" fillId="0" borderId="21" xfId="0" applyNumberFormat="1" applyFont="1" applyFill="1" applyBorder="1" applyAlignment="1">
      <alignment horizontal="right" vertical="top"/>
    </xf>
    <xf numFmtId="0" fontId="5" fillId="0" borderId="22" xfId="0" applyNumberFormat="1" applyFont="1" applyFill="1" applyBorder="1" applyAlignment="1">
      <alignment horizontal="center" vertical="top"/>
    </xf>
    <xf numFmtId="4" fontId="5" fillId="0" borderId="23" xfId="0" applyNumberFormat="1" applyFont="1" applyFill="1" applyBorder="1" applyAlignment="1">
      <alignment horizontal="right" vertical="top"/>
    </xf>
    <xf numFmtId="4" fontId="5" fillId="0" borderId="24" xfId="0" applyNumberFormat="1" applyFont="1" applyFill="1" applyBorder="1" applyAlignment="1">
      <alignment horizontal="right" vertical="top"/>
    </xf>
    <xf numFmtId="174" fontId="5" fillId="0" borderId="25" xfId="0" applyNumberFormat="1" applyFont="1" applyFill="1" applyBorder="1" applyAlignment="1">
      <alignment horizontal="center" vertical="top"/>
    </xf>
    <xf numFmtId="4" fontId="5" fillId="0" borderId="26" xfId="0" applyNumberFormat="1" applyFont="1" applyFill="1" applyBorder="1" applyAlignment="1">
      <alignment horizontal="right" vertical="top"/>
    </xf>
    <xf numFmtId="4" fontId="5" fillId="0" borderId="27" xfId="0" applyNumberFormat="1" applyFont="1" applyFill="1" applyBorder="1" applyAlignment="1">
      <alignment horizontal="right" vertical="top"/>
    </xf>
    <xf numFmtId="2" fontId="5" fillId="0" borderId="15" xfId="0" applyNumberFormat="1" applyFont="1" applyFill="1" applyBorder="1" applyAlignment="1">
      <alignment horizontal="right" vertical="top"/>
    </xf>
    <xf numFmtId="2" fontId="5" fillId="0" borderId="21" xfId="0" applyNumberFormat="1" applyFont="1" applyFill="1" applyBorder="1" applyAlignment="1">
      <alignment horizontal="right" vertical="top"/>
    </xf>
    <xf numFmtId="2" fontId="5" fillId="0" borderId="23" xfId="0" applyNumberFormat="1" applyFont="1" applyFill="1" applyBorder="1" applyAlignment="1">
      <alignment horizontal="right" vertical="top"/>
    </xf>
    <xf numFmtId="2" fontId="5" fillId="0" borderId="24" xfId="0" applyNumberFormat="1" applyFont="1" applyFill="1" applyBorder="1" applyAlignment="1">
      <alignment horizontal="right" vertical="top"/>
    </xf>
    <xf numFmtId="0" fontId="5" fillId="0" borderId="22" xfId="0" applyFont="1" applyFill="1" applyBorder="1" applyAlignment="1">
      <alignment horizontal="left"/>
    </xf>
    <xf numFmtId="2" fontId="5" fillId="0" borderId="23" xfId="0" applyNumberFormat="1" applyFont="1" applyFill="1" applyBorder="1" applyAlignment="1">
      <alignment horizontal="right"/>
    </xf>
    <xf numFmtId="2" fontId="5" fillId="0" borderId="24" xfId="0" applyNumberFormat="1" applyFont="1" applyFill="1" applyBorder="1" applyAlignment="1">
      <alignment horizontal="right"/>
    </xf>
    <xf numFmtId="2" fontId="5" fillId="0" borderId="26" xfId="0" applyNumberFormat="1" applyFont="1" applyFill="1" applyBorder="1" applyAlignment="1">
      <alignment horizontal="right" vertical="top"/>
    </xf>
    <xf numFmtId="2" fontId="5" fillId="0" borderId="27" xfId="0" applyNumberFormat="1" applyFont="1" applyFill="1" applyBorder="1" applyAlignment="1">
      <alignment horizontal="right" vertical="top"/>
    </xf>
    <xf numFmtId="1" fontId="5" fillId="0" borderId="28" xfId="0" applyNumberFormat="1" applyFont="1" applyFill="1" applyBorder="1" applyAlignment="1">
      <alignment horizontal="center" vertical="top"/>
    </xf>
    <xf numFmtId="4" fontId="5" fillId="0" borderId="29" xfId="0" applyNumberFormat="1" applyFont="1" applyFill="1" applyBorder="1" applyAlignment="1">
      <alignment horizontal="right" vertical="top"/>
    </xf>
    <xf numFmtId="4" fontId="5" fillId="0" borderId="30" xfId="0" applyNumberFormat="1" applyFont="1" applyFill="1" applyBorder="1" applyAlignment="1">
      <alignment horizontal="right" vertical="top"/>
    </xf>
    <xf numFmtId="4" fontId="5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center" vertical="top"/>
    </xf>
    <xf numFmtId="1" fontId="5" fillId="0" borderId="31" xfId="0" applyNumberFormat="1" applyFont="1" applyFill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right" vertical="top"/>
    </xf>
    <xf numFmtId="4" fontId="5" fillId="0" borderId="32" xfId="0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1" fontId="5" fillId="0" borderId="25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2" fontId="4" fillId="0" borderId="18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/>
    </xf>
    <xf numFmtId="4" fontId="4" fillId="0" borderId="23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center" vertical="top"/>
    </xf>
    <xf numFmtId="4" fontId="5" fillId="0" borderId="34" xfId="0" applyNumberFormat="1" applyFont="1" applyFill="1" applyBorder="1" applyAlignment="1">
      <alignment horizontal="right" vertical="top"/>
    </xf>
    <xf numFmtId="4" fontId="5" fillId="0" borderId="35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indent="1"/>
    </xf>
    <xf numFmtId="173" fontId="3" fillId="0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5" fillId="0" borderId="41" xfId="0" applyNumberFormat="1" applyFont="1" applyFill="1" applyBorder="1" applyAlignment="1">
      <alignment horizontal="left" vertical="top" wrapText="1" indent="4"/>
    </xf>
    <xf numFmtId="0" fontId="4" fillId="0" borderId="42" xfId="0" applyNumberFormat="1" applyFont="1" applyFill="1" applyBorder="1" applyAlignment="1">
      <alignment horizontal="left" wrapText="1"/>
    </xf>
    <xf numFmtId="0" fontId="5" fillId="0" borderId="4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top" wrapText="1" indent="4"/>
    </xf>
    <xf numFmtId="0" fontId="4" fillId="0" borderId="0" xfId="0" applyNumberFormat="1" applyFont="1" applyFill="1" applyAlignment="1">
      <alignment horizontal="left" wrapText="1"/>
    </xf>
    <xf numFmtId="0" fontId="5" fillId="0" borderId="43" xfId="0" applyNumberFormat="1" applyFont="1" applyFill="1" applyBorder="1" applyAlignment="1">
      <alignment horizontal="left" vertical="top" wrapText="1" indent="4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41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left" vertical="top" wrapText="1"/>
    </xf>
    <xf numFmtId="0" fontId="5" fillId="0" borderId="45" xfId="0" applyNumberFormat="1" applyFont="1" applyFill="1" applyBorder="1" applyAlignment="1">
      <alignment horizontal="left" vertical="top" wrapText="1"/>
    </xf>
    <xf numFmtId="0" fontId="4" fillId="0" borderId="46" xfId="0" applyNumberFormat="1" applyFont="1" applyFill="1" applyBorder="1" applyAlignment="1">
      <alignment horizontal="left" wrapText="1"/>
    </xf>
    <xf numFmtId="0" fontId="5" fillId="0" borderId="47" xfId="0" applyNumberFormat="1" applyFont="1" applyFill="1" applyBorder="1" applyAlignment="1">
      <alignment horizontal="left" vertical="top" wrapText="1" indent="4"/>
    </xf>
    <xf numFmtId="0" fontId="1" fillId="0" borderId="14" xfId="0" applyNumberFormat="1" applyFont="1" applyFill="1" applyBorder="1" applyAlignment="1">
      <alignment horizontal="center" vertical="center" wrapText="1"/>
    </xf>
    <xf numFmtId="1" fontId="1" fillId="0" borderId="44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left" vertical="top" wrapText="1" indent="3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49" xfId="0" applyNumberFormat="1" applyFont="1" applyFill="1" applyBorder="1" applyAlignment="1">
      <alignment horizontal="left" vertical="top" wrapText="1"/>
    </xf>
    <xf numFmtId="1" fontId="1" fillId="0" borderId="43" xfId="0" applyNumberFormat="1" applyFont="1" applyFill="1" applyBorder="1" applyAlignment="1">
      <alignment horizontal="center" vertical="center" wrapText="1"/>
    </xf>
    <xf numFmtId="1" fontId="1" fillId="0" borderId="5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wrapText="1"/>
    </xf>
    <xf numFmtId="0" fontId="6" fillId="0" borderId="41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B3AC86"/>
      <rgbColor rgb="00CCFFFF"/>
      <rgbColor rgb="00FFFCD8"/>
      <rgbColor rgb="00DFEBD8"/>
      <rgbColor rgb="00D5EEFF"/>
      <rgbColor rgb="00FFFF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DC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59"/>
  <sheetViews>
    <sheetView tabSelected="1" workbookViewId="0" topLeftCell="A78">
      <selection activeCell="T115" sqref="T115"/>
    </sheetView>
  </sheetViews>
  <sheetFormatPr defaultColWidth="10.66015625" defaultRowHeight="11.25" outlineLevelRow="1"/>
  <cols>
    <col min="1" max="1" width="11.33203125" style="10" customWidth="1"/>
    <col min="2" max="2" width="5.66015625" style="8" customWidth="1"/>
    <col min="3" max="4" width="2.83203125" style="8" customWidth="1"/>
    <col min="5" max="6" width="5.66015625" style="8" customWidth="1"/>
    <col min="7" max="7" width="26.5" style="8" customWidth="1"/>
    <col min="8" max="8" width="10.83203125" style="8" customWidth="1"/>
    <col min="9" max="9" width="27.83203125" style="8" customWidth="1"/>
    <col min="10" max="10" width="21.16015625" style="8" customWidth="1"/>
    <col min="11" max="12" width="23.33203125" style="8" customWidth="1"/>
    <col min="13" max="13" width="21.5" style="8" customWidth="1"/>
    <col min="14" max="14" width="24.83203125" style="8" customWidth="1"/>
    <col min="15" max="16384" width="10.66015625" style="21" customWidth="1"/>
  </cols>
  <sheetData>
    <row r="1" spans="1:14" s="4" customFormat="1" ht="12" hidden="1">
      <c r="A1" s="105" t="s">
        <v>0</v>
      </c>
      <c r="B1" s="105"/>
      <c r="C1" s="105"/>
      <c r="D1" s="105"/>
      <c r="E1" s="105"/>
      <c r="F1" s="105"/>
      <c r="G1" s="105"/>
      <c r="H1" s="1">
        <v>410</v>
      </c>
      <c r="I1" s="2">
        <f>7998062.73+133177.49+215596775.16</f>
        <v>223728015.38</v>
      </c>
      <c r="J1" s="2" t="s">
        <v>1</v>
      </c>
      <c r="K1" s="2">
        <f>I1</f>
        <v>223728015.38</v>
      </c>
      <c r="L1" s="2">
        <f>8840910.51+65788.53+236244250.77</f>
        <v>245150949.81</v>
      </c>
      <c r="M1" s="2">
        <v>410342.35</v>
      </c>
      <c r="N1" s="3">
        <f>L1+M1</f>
        <v>245561292.16</v>
      </c>
    </row>
    <row r="2" spans="1:14" s="4" customFormat="1" ht="12" hidden="1">
      <c r="A2" s="105" t="s">
        <v>2</v>
      </c>
      <c r="B2" s="105"/>
      <c r="C2" s="105"/>
      <c r="D2" s="105"/>
      <c r="E2" s="105"/>
      <c r="F2" s="105"/>
      <c r="G2" s="105"/>
      <c r="H2" s="1">
        <v>900</v>
      </c>
      <c r="I2" s="2">
        <f>7998062.73+133177.49+215596775.16</f>
        <v>223728015.38</v>
      </c>
      <c r="J2" s="2" t="s">
        <v>1</v>
      </c>
      <c r="K2" s="2">
        <f>I2</f>
        <v>223728015.38</v>
      </c>
      <c r="L2" s="2">
        <f>8840910.51+65788.53+236244250.77</f>
        <v>245150949.81</v>
      </c>
      <c r="M2" s="2">
        <v>410342.35</v>
      </c>
      <c r="N2" s="3">
        <f>L2+M2</f>
        <v>245561292.16</v>
      </c>
    </row>
    <row r="3" spans="1:14" s="7" customFormat="1" ht="12" hidden="1">
      <c r="A3" s="106" t="s">
        <v>3</v>
      </c>
      <c r="B3" s="106"/>
      <c r="C3" s="106"/>
      <c r="D3" s="106"/>
      <c r="E3" s="106"/>
      <c r="F3" s="106"/>
      <c r="G3" s="106"/>
      <c r="H3" s="5"/>
      <c r="I3" s="6">
        <f aca="true" t="shared" si="0" ref="I3:N3">I1-I2</f>
        <v>0</v>
      </c>
      <c r="J3" s="6">
        <f t="shared" si="0"/>
        <v>0</v>
      </c>
      <c r="K3" s="6">
        <f t="shared" si="0"/>
        <v>0</v>
      </c>
      <c r="L3" s="6">
        <f t="shared" si="0"/>
        <v>0</v>
      </c>
      <c r="M3" s="6">
        <f t="shared" si="0"/>
        <v>0</v>
      </c>
      <c r="N3" s="6">
        <f t="shared" si="0"/>
        <v>0</v>
      </c>
    </row>
    <row r="4" s="8" customFormat="1" ht="12"/>
    <row r="5" spans="1:14" s="9" customFormat="1" ht="12.75" outlineLevel="1">
      <c r="A5" s="107" t="s">
        <v>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s="8" customFormat="1" ht="12.75" outlineLevel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 t="s">
        <v>5</v>
      </c>
    </row>
    <row r="7" spans="1:14" s="8" customFormat="1" ht="12.75" outlineLevel="1">
      <c r="A7" s="102" t="s">
        <v>6</v>
      </c>
      <c r="B7" s="102"/>
      <c r="C7" s="102"/>
      <c r="D7" s="102"/>
      <c r="E7" s="102"/>
      <c r="F7" s="102"/>
      <c r="G7" s="102"/>
      <c r="H7" s="71"/>
      <c r="I7" s="71"/>
      <c r="J7" s="71"/>
      <c r="K7" s="71"/>
      <c r="L7" s="71"/>
      <c r="M7" s="73" t="s">
        <v>7</v>
      </c>
      <c r="N7" s="74">
        <v>503130</v>
      </c>
    </row>
    <row r="8" spans="1:14" s="8" customFormat="1" ht="12.75" outlineLevel="1">
      <c r="A8" s="102"/>
      <c r="B8" s="102"/>
      <c r="C8" s="102"/>
      <c r="D8" s="102"/>
      <c r="E8" s="102"/>
      <c r="F8" s="102"/>
      <c r="G8" s="102"/>
      <c r="H8" s="71"/>
      <c r="I8" s="71"/>
      <c r="J8" s="23" t="s">
        <v>8</v>
      </c>
      <c r="K8" s="71"/>
      <c r="L8" s="71"/>
      <c r="M8" s="73" t="s">
        <v>9</v>
      </c>
      <c r="N8" s="75" t="s">
        <v>10</v>
      </c>
    </row>
    <row r="9" spans="1:14" s="8" customFormat="1" ht="12.75" outlineLevel="1">
      <c r="A9" s="102"/>
      <c r="B9" s="102"/>
      <c r="C9" s="102"/>
      <c r="D9" s="102"/>
      <c r="E9" s="102"/>
      <c r="F9" s="102"/>
      <c r="G9" s="102"/>
      <c r="H9" s="71"/>
      <c r="I9" s="103" t="s">
        <v>136</v>
      </c>
      <c r="J9" s="103"/>
      <c r="K9" s="103"/>
      <c r="L9" s="103"/>
      <c r="M9" s="73" t="s">
        <v>11</v>
      </c>
      <c r="N9" s="76" t="s">
        <v>138</v>
      </c>
    </row>
    <row r="10" spans="1:14" s="8" customFormat="1" ht="12.75" outlineLevel="1">
      <c r="A10" s="102"/>
      <c r="B10" s="102"/>
      <c r="C10" s="102"/>
      <c r="D10" s="102"/>
      <c r="E10" s="102"/>
      <c r="F10" s="102"/>
      <c r="G10" s="102"/>
      <c r="H10" s="71"/>
      <c r="I10" s="103"/>
      <c r="J10" s="103"/>
      <c r="K10" s="103"/>
      <c r="L10" s="103"/>
      <c r="M10" s="73" t="s">
        <v>12</v>
      </c>
      <c r="N10" s="76" t="s">
        <v>139</v>
      </c>
    </row>
    <row r="11" spans="1:14" s="8" customFormat="1" ht="12.75" outlineLevel="1">
      <c r="A11" s="102" t="s">
        <v>13</v>
      </c>
      <c r="B11" s="102"/>
      <c r="C11" s="102"/>
      <c r="D11" s="102"/>
      <c r="E11" s="102"/>
      <c r="F11" s="102"/>
      <c r="G11" s="102"/>
      <c r="H11" s="71"/>
      <c r="I11" s="103" t="s">
        <v>137</v>
      </c>
      <c r="J11" s="103"/>
      <c r="K11" s="103"/>
      <c r="L11" s="103"/>
      <c r="M11" s="73" t="s">
        <v>140</v>
      </c>
      <c r="N11" s="75">
        <v>41612158</v>
      </c>
    </row>
    <row r="12" spans="1:14" s="8" customFormat="1" ht="12.75" outlineLevel="1">
      <c r="A12" s="102" t="s">
        <v>14</v>
      </c>
      <c r="B12" s="102"/>
      <c r="C12" s="102"/>
      <c r="D12" s="102"/>
      <c r="E12" s="102"/>
      <c r="F12" s="102"/>
      <c r="G12" s="102"/>
      <c r="H12" s="71"/>
      <c r="I12" s="71"/>
      <c r="J12" s="71"/>
      <c r="K12" s="71"/>
      <c r="L12" s="71"/>
      <c r="M12" s="73"/>
      <c r="N12" s="75"/>
    </row>
    <row r="13" spans="1:14" s="8" customFormat="1" ht="12.75" outlineLevel="1">
      <c r="A13" s="102" t="s">
        <v>15</v>
      </c>
      <c r="B13" s="102"/>
      <c r="C13" s="102"/>
      <c r="D13" s="104" t="s">
        <v>16</v>
      </c>
      <c r="E13" s="104"/>
      <c r="F13" s="71"/>
      <c r="G13" s="71"/>
      <c r="H13" s="71"/>
      <c r="I13" s="71"/>
      <c r="J13" s="71"/>
      <c r="K13" s="71"/>
      <c r="L13" s="71"/>
      <c r="M13" s="73" t="s">
        <v>17</v>
      </c>
      <c r="N13" s="77" t="s">
        <v>18</v>
      </c>
    </row>
    <row r="14" s="8" customFormat="1" ht="12"/>
    <row r="15" spans="1:14" s="14" customFormat="1" ht="12">
      <c r="A15" s="87" t="s">
        <v>19</v>
      </c>
      <c r="B15" s="87"/>
      <c r="C15" s="87"/>
      <c r="D15" s="87"/>
      <c r="E15" s="87"/>
      <c r="F15" s="87"/>
      <c r="G15" s="87"/>
      <c r="H15" s="88" t="s">
        <v>20</v>
      </c>
      <c r="I15" s="11" t="s">
        <v>21</v>
      </c>
      <c r="J15" s="12"/>
      <c r="K15" s="12"/>
      <c r="L15" s="11" t="s">
        <v>22</v>
      </c>
      <c r="M15" s="12"/>
      <c r="N15" s="13"/>
    </row>
    <row r="16" spans="1:14" s="14" customFormat="1" ht="24">
      <c r="A16" s="87"/>
      <c r="B16" s="87"/>
      <c r="C16" s="87"/>
      <c r="D16" s="87"/>
      <c r="E16" s="87"/>
      <c r="F16" s="87"/>
      <c r="G16" s="87"/>
      <c r="H16" s="88"/>
      <c r="I16" s="15" t="s">
        <v>23</v>
      </c>
      <c r="J16" s="15" t="s">
        <v>24</v>
      </c>
      <c r="K16" s="15" t="s">
        <v>25</v>
      </c>
      <c r="L16" s="15" t="s">
        <v>23</v>
      </c>
      <c r="M16" s="15" t="s">
        <v>24</v>
      </c>
      <c r="N16" s="16" t="s">
        <v>25</v>
      </c>
    </row>
    <row r="17" spans="1:14" s="19" customFormat="1" ht="12.75" thickBot="1">
      <c r="A17" s="100">
        <v>1</v>
      </c>
      <c r="B17" s="100"/>
      <c r="C17" s="100"/>
      <c r="D17" s="100"/>
      <c r="E17" s="100"/>
      <c r="F17" s="100"/>
      <c r="G17" s="101"/>
      <c r="H17" s="17">
        <v>2</v>
      </c>
      <c r="I17" s="17">
        <v>3</v>
      </c>
      <c r="J17" s="17">
        <v>4</v>
      </c>
      <c r="K17" s="17">
        <v>5</v>
      </c>
      <c r="L17" s="17">
        <v>6</v>
      </c>
      <c r="M17" s="17">
        <v>7</v>
      </c>
      <c r="N17" s="18">
        <v>8</v>
      </c>
    </row>
    <row r="18" spans="1:14" s="20" customFormat="1" ht="14.25">
      <c r="A18" s="83" t="s">
        <v>26</v>
      </c>
      <c r="B18" s="83"/>
      <c r="C18" s="83"/>
      <c r="D18" s="83"/>
      <c r="E18" s="83"/>
      <c r="F18" s="83"/>
      <c r="G18" s="83"/>
      <c r="H18" s="25"/>
      <c r="I18" s="26"/>
      <c r="J18" s="26"/>
      <c r="K18" s="26"/>
      <c r="L18" s="26"/>
      <c r="M18" s="26"/>
      <c r="N18" s="27"/>
    </row>
    <row r="19" spans="1:14" ht="30.75" customHeight="1">
      <c r="A19" s="81" t="s">
        <v>27</v>
      </c>
      <c r="B19" s="81"/>
      <c r="C19" s="81"/>
      <c r="D19" s="81"/>
      <c r="E19" s="81"/>
      <c r="F19" s="81"/>
      <c r="G19" s="81"/>
      <c r="H19" s="28">
        <v>10</v>
      </c>
      <c r="I19" s="29">
        <f>18558154.46+127699.19+33602428.09</f>
        <v>52288281.74000001</v>
      </c>
      <c r="J19" s="29" t="s">
        <v>28</v>
      </c>
      <c r="K19" s="29">
        <f>I19</f>
        <v>52288281.74000001</v>
      </c>
      <c r="L19" s="29">
        <f>18898626.73+127699.19+40256494.25</f>
        <v>59282820.17</v>
      </c>
      <c r="M19" s="29" t="s">
        <v>28</v>
      </c>
      <c r="N19" s="30">
        <f>L19</f>
        <v>59282820.17</v>
      </c>
    </row>
    <row r="20" spans="1:14" ht="15" outlineLevel="1">
      <c r="A20" s="84" t="s">
        <v>29</v>
      </c>
      <c r="B20" s="84"/>
      <c r="C20" s="84"/>
      <c r="D20" s="84"/>
      <c r="E20" s="84"/>
      <c r="F20" s="84"/>
      <c r="G20" s="84"/>
      <c r="H20" s="31"/>
      <c r="I20" s="32"/>
      <c r="J20" s="32"/>
      <c r="K20" s="32"/>
      <c r="L20" s="32"/>
      <c r="M20" s="32"/>
      <c r="N20" s="33"/>
    </row>
    <row r="21" spans="1:14" ht="23.25" customHeight="1" outlineLevel="1">
      <c r="A21" s="79" t="s">
        <v>30</v>
      </c>
      <c r="B21" s="79"/>
      <c r="C21" s="79"/>
      <c r="D21" s="79"/>
      <c r="E21" s="79"/>
      <c r="F21" s="79"/>
      <c r="G21" s="79"/>
      <c r="H21" s="28">
        <v>11</v>
      </c>
      <c r="I21" s="29">
        <f>14300299.41+27820405.1</f>
        <v>42120704.510000005</v>
      </c>
      <c r="J21" s="29" t="s">
        <v>28</v>
      </c>
      <c r="K21" s="29">
        <f>I21</f>
        <v>42120704.510000005</v>
      </c>
      <c r="L21" s="29">
        <f>14300299.41+33432467.76</f>
        <v>47732767.17</v>
      </c>
      <c r="M21" s="29" t="s">
        <v>28</v>
      </c>
      <c r="N21" s="30">
        <f>L21</f>
        <v>47732767.17</v>
      </c>
    </row>
    <row r="22" spans="1:14" ht="31.5" customHeight="1" outlineLevel="1">
      <c r="A22" s="79" t="s">
        <v>31</v>
      </c>
      <c r="B22" s="79"/>
      <c r="C22" s="79"/>
      <c r="D22" s="79"/>
      <c r="E22" s="79"/>
      <c r="F22" s="79"/>
      <c r="G22" s="79"/>
      <c r="H22" s="28">
        <v>13</v>
      </c>
      <c r="I22" s="29">
        <f>4257855.05+127699.19+5782022.99</f>
        <v>10167577.23</v>
      </c>
      <c r="J22" s="29" t="s">
        <v>28</v>
      </c>
      <c r="K22" s="29">
        <f>I22</f>
        <v>10167577.23</v>
      </c>
      <c r="L22" s="29">
        <f>4598327.32+127699.19+6824026.49</f>
        <v>11550053</v>
      </c>
      <c r="M22" s="29" t="s">
        <v>28</v>
      </c>
      <c r="N22" s="30">
        <f>L22</f>
        <v>11550053</v>
      </c>
    </row>
    <row r="23" spans="1:14" ht="15" outlineLevel="1">
      <c r="A23" s="79" t="s">
        <v>32</v>
      </c>
      <c r="B23" s="79"/>
      <c r="C23" s="79"/>
      <c r="D23" s="79"/>
      <c r="E23" s="79"/>
      <c r="F23" s="79"/>
      <c r="G23" s="79"/>
      <c r="H23" s="28">
        <v>14</v>
      </c>
      <c r="I23" s="29">
        <v>0</v>
      </c>
      <c r="J23" s="29" t="s">
        <v>28</v>
      </c>
      <c r="K23" s="29">
        <v>0</v>
      </c>
      <c r="L23" s="29">
        <v>0</v>
      </c>
      <c r="M23" s="29" t="s">
        <v>28</v>
      </c>
      <c r="N23" s="30">
        <v>0</v>
      </c>
    </row>
    <row r="24" spans="1:14" ht="15">
      <c r="A24" s="81" t="s">
        <v>33</v>
      </c>
      <c r="B24" s="81"/>
      <c r="C24" s="81"/>
      <c r="D24" s="81"/>
      <c r="E24" s="81"/>
      <c r="F24" s="81"/>
      <c r="G24" s="81"/>
      <c r="H24" s="28">
        <v>20</v>
      </c>
      <c r="I24" s="29">
        <f>I25+I26+I27+I28</f>
        <v>19476875.92</v>
      </c>
      <c r="J24" s="29" t="s">
        <v>28</v>
      </c>
      <c r="K24" s="29">
        <f>K26+K27</f>
        <v>19476875.92</v>
      </c>
      <c r="L24" s="29">
        <f>L26+L27</f>
        <v>21806571.52</v>
      </c>
      <c r="M24" s="29" t="s">
        <v>28</v>
      </c>
      <c r="N24" s="30">
        <f>N26+N27</f>
        <v>21806571.52</v>
      </c>
    </row>
    <row r="25" spans="1:14" ht="15" outlineLevel="1">
      <c r="A25" s="84" t="s">
        <v>29</v>
      </c>
      <c r="B25" s="84"/>
      <c r="C25" s="84"/>
      <c r="D25" s="84"/>
      <c r="E25" s="84"/>
      <c r="F25" s="84"/>
      <c r="G25" s="84"/>
      <c r="H25" s="31"/>
      <c r="I25" s="32"/>
      <c r="J25" s="32"/>
      <c r="K25" s="32"/>
      <c r="L25" s="32"/>
      <c r="M25" s="32"/>
      <c r="N25" s="33"/>
    </row>
    <row r="26" spans="1:14" ht="15" outlineLevel="1">
      <c r="A26" s="79" t="s">
        <v>34</v>
      </c>
      <c r="B26" s="79"/>
      <c r="C26" s="79"/>
      <c r="D26" s="79"/>
      <c r="E26" s="79"/>
      <c r="F26" s="79"/>
      <c r="G26" s="79"/>
      <c r="H26" s="28">
        <v>21</v>
      </c>
      <c r="I26" s="29">
        <f>8724168.83+6046518.96</f>
        <v>14770687.79</v>
      </c>
      <c r="J26" s="29" t="s">
        <v>28</v>
      </c>
      <c r="K26" s="29">
        <f>I26</f>
        <v>14770687.79</v>
      </c>
      <c r="L26" s="29">
        <f>8909524.91+7245176.91</f>
        <v>16154701.82</v>
      </c>
      <c r="M26" s="29" t="s">
        <v>28</v>
      </c>
      <c r="N26" s="30">
        <f>L26</f>
        <v>16154701.82</v>
      </c>
    </row>
    <row r="27" spans="1:14" ht="15" outlineLevel="1">
      <c r="A27" s="79" t="s">
        <v>35</v>
      </c>
      <c r="B27" s="79"/>
      <c r="C27" s="79"/>
      <c r="D27" s="79"/>
      <c r="E27" s="79"/>
      <c r="F27" s="79"/>
      <c r="G27" s="79"/>
      <c r="H27" s="28">
        <v>23</v>
      </c>
      <c r="I27" s="29">
        <f>2518879.99+123519.7+2063788.44</f>
        <v>4706188.130000001</v>
      </c>
      <c r="J27" s="29" t="s">
        <v>28</v>
      </c>
      <c r="K27" s="29">
        <f>I27</f>
        <v>4706188.130000001</v>
      </c>
      <c r="L27" s="29">
        <f>2874500.08+126654.46+2650715.16</f>
        <v>5651869.7</v>
      </c>
      <c r="M27" s="29" t="s">
        <v>28</v>
      </c>
      <c r="N27" s="30">
        <f>L27</f>
        <v>5651869.7</v>
      </c>
    </row>
    <row r="28" spans="1:14" ht="15" outlineLevel="1">
      <c r="A28" s="79" t="s">
        <v>36</v>
      </c>
      <c r="B28" s="79"/>
      <c r="C28" s="79"/>
      <c r="D28" s="79"/>
      <c r="E28" s="79"/>
      <c r="F28" s="79"/>
      <c r="G28" s="79"/>
      <c r="H28" s="28">
        <v>24</v>
      </c>
      <c r="I28" s="29">
        <v>0</v>
      </c>
      <c r="J28" s="29" t="s">
        <v>28</v>
      </c>
      <c r="K28" s="29">
        <v>0</v>
      </c>
      <c r="L28" s="29">
        <v>0</v>
      </c>
      <c r="M28" s="29" t="s">
        <v>28</v>
      </c>
      <c r="N28" s="30">
        <v>0</v>
      </c>
    </row>
    <row r="29" spans="1:14" ht="29.25" customHeight="1">
      <c r="A29" s="98" t="s">
        <v>37</v>
      </c>
      <c r="B29" s="98"/>
      <c r="C29" s="98"/>
      <c r="D29" s="98"/>
      <c r="E29" s="98"/>
      <c r="F29" s="98"/>
      <c r="G29" s="99"/>
      <c r="H29" s="28">
        <v>30</v>
      </c>
      <c r="I29" s="29">
        <f>I19-I24</f>
        <v>32811405.820000008</v>
      </c>
      <c r="J29" s="29" t="s">
        <v>28</v>
      </c>
      <c r="K29" s="29">
        <f>K19-K24</f>
        <v>32811405.820000008</v>
      </c>
      <c r="L29" s="29">
        <f>L19-L24</f>
        <v>37476248.650000006</v>
      </c>
      <c r="M29" s="29" t="s">
        <v>28</v>
      </c>
      <c r="N29" s="30">
        <f>N19-N24</f>
        <v>37476248.650000006</v>
      </c>
    </row>
    <row r="30" spans="1:14" ht="15" outlineLevel="1">
      <c r="A30" s="84" t="s">
        <v>38</v>
      </c>
      <c r="B30" s="84"/>
      <c r="C30" s="84"/>
      <c r="D30" s="84"/>
      <c r="E30" s="84"/>
      <c r="F30" s="84"/>
      <c r="G30" s="84"/>
      <c r="H30" s="31"/>
      <c r="I30" s="32"/>
      <c r="J30" s="32"/>
      <c r="K30" s="32"/>
      <c r="L30" s="32"/>
      <c r="M30" s="32"/>
      <c r="N30" s="33"/>
    </row>
    <row r="31" spans="1:14" ht="33" customHeight="1" outlineLevel="1">
      <c r="A31" s="79" t="s">
        <v>39</v>
      </c>
      <c r="B31" s="79"/>
      <c r="C31" s="79"/>
      <c r="D31" s="79"/>
      <c r="E31" s="79"/>
      <c r="F31" s="79"/>
      <c r="G31" s="79"/>
      <c r="H31" s="28">
        <v>31</v>
      </c>
      <c r="I31" s="29">
        <f>I21-I26</f>
        <v>27350016.720000006</v>
      </c>
      <c r="J31" s="29" t="s">
        <v>28</v>
      </c>
      <c r="K31" s="29">
        <f>K21-K26</f>
        <v>27350016.720000006</v>
      </c>
      <c r="L31" s="29">
        <f>L21-L26</f>
        <v>31578065.35</v>
      </c>
      <c r="M31" s="29" t="s">
        <v>28</v>
      </c>
      <c r="N31" s="30">
        <f>N21-N26</f>
        <v>31578065.35</v>
      </c>
    </row>
    <row r="32" spans="1:14" ht="33.75" customHeight="1" outlineLevel="1" thickBot="1">
      <c r="A32" s="86" t="s">
        <v>40</v>
      </c>
      <c r="B32" s="86"/>
      <c r="C32" s="86"/>
      <c r="D32" s="86"/>
      <c r="E32" s="86"/>
      <c r="F32" s="86"/>
      <c r="G32" s="93"/>
      <c r="H32" s="34">
        <v>33</v>
      </c>
      <c r="I32" s="35">
        <f>I22-I27</f>
        <v>5461389.1</v>
      </c>
      <c r="J32" s="35" t="s">
        <v>28</v>
      </c>
      <c r="K32" s="35">
        <f>K22-K27</f>
        <v>5461389.1</v>
      </c>
      <c r="L32" s="35">
        <f>L22-L27</f>
        <v>5898183.3</v>
      </c>
      <c r="M32" s="35" t="s">
        <v>28</v>
      </c>
      <c r="N32" s="36">
        <f>N22-N27</f>
        <v>5898183.3</v>
      </c>
    </row>
    <row r="33" s="8" customFormat="1" ht="12">
      <c r="N33" s="22" t="s">
        <v>41</v>
      </c>
    </row>
    <row r="34" spans="1:14" ht="12">
      <c r="A34" s="87" t="s">
        <v>19</v>
      </c>
      <c r="B34" s="87"/>
      <c r="C34" s="87"/>
      <c r="D34" s="87"/>
      <c r="E34" s="87"/>
      <c r="F34" s="87"/>
      <c r="G34" s="87"/>
      <c r="H34" s="88" t="s">
        <v>20</v>
      </c>
      <c r="I34" s="11" t="s">
        <v>21</v>
      </c>
      <c r="J34" s="12"/>
      <c r="K34" s="12"/>
      <c r="L34" s="11" t="s">
        <v>22</v>
      </c>
      <c r="M34" s="12"/>
      <c r="N34" s="13"/>
    </row>
    <row r="35" spans="1:14" ht="24">
      <c r="A35" s="87"/>
      <c r="B35" s="87"/>
      <c r="C35" s="87"/>
      <c r="D35" s="87"/>
      <c r="E35" s="87"/>
      <c r="F35" s="87"/>
      <c r="G35" s="87"/>
      <c r="H35" s="88"/>
      <c r="I35" s="15" t="s">
        <v>23</v>
      </c>
      <c r="J35" s="15" t="s">
        <v>24</v>
      </c>
      <c r="K35" s="15" t="s">
        <v>25</v>
      </c>
      <c r="L35" s="15" t="s">
        <v>23</v>
      </c>
      <c r="M35" s="15" t="s">
        <v>24</v>
      </c>
      <c r="N35" s="16" t="s">
        <v>25</v>
      </c>
    </row>
    <row r="36" spans="1:14" ht="12">
      <c r="A36" s="89">
        <v>1</v>
      </c>
      <c r="B36" s="89"/>
      <c r="C36" s="89"/>
      <c r="D36" s="89"/>
      <c r="E36" s="89"/>
      <c r="F36" s="89"/>
      <c r="G36" s="89"/>
      <c r="H36" s="17">
        <v>2</v>
      </c>
      <c r="I36" s="17">
        <v>3</v>
      </c>
      <c r="J36" s="17">
        <v>4</v>
      </c>
      <c r="K36" s="17">
        <v>5</v>
      </c>
      <c r="L36" s="17">
        <v>6</v>
      </c>
      <c r="M36" s="17">
        <v>7</v>
      </c>
      <c r="N36" s="18">
        <v>8</v>
      </c>
    </row>
    <row r="37" spans="1:14" ht="15">
      <c r="A37" s="97" t="s">
        <v>42</v>
      </c>
      <c r="B37" s="97"/>
      <c r="C37" s="97"/>
      <c r="D37" s="97"/>
      <c r="E37" s="97"/>
      <c r="F37" s="97"/>
      <c r="G37" s="97"/>
      <c r="H37" s="28">
        <v>34</v>
      </c>
      <c r="I37" s="37">
        <v>0</v>
      </c>
      <c r="J37" s="37" t="s">
        <v>28</v>
      </c>
      <c r="K37" s="37">
        <v>0</v>
      </c>
      <c r="L37" s="37">
        <v>0</v>
      </c>
      <c r="M37" s="37" t="s">
        <v>28</v>
      </c>
      <c r="N37" s="38">
        <v>0</v>
      </c>
    </row>
    <row r="38" spans="1:14" ht="15">
      <c r="A38" s="81" t="s">
        <v>43</v>
      </c>
      <c r="B38" s="81"/>
      <c r="C38" s="81"/>
      <c r="D38" s="81"/>
      <c r="E38" s="81"/>
      <c r="F38" s="81"/>
      <c r="G38" s="81"/>
      <c r="H38" s="28">
        <v>40</v>
      </c>
      <c r="I38" s="37">
        <v>0</v>
      </c>
      <c r="J38" s="37" t="s">
        <v>28</v>
      </c>
      <c r="K38" s="37">
        <v>0</v>
      </c>
      <c r="L38" s="37">
        <v>0</v>
      </c>
      <c r="M38" s="37" t="s">
        <v>28</v>
      </c>
      <c r="N38" s="38">
        <v>0</v>
      </c>
    </row>
    <row r="39" spans="1:14" ht="15" outlineLevel="1">
      <c r="A39" s="84" t="s">
        <v>38</v>
      </c>
      <c r="B39" s="84"/>
      <c r="C39" s="84"/>
      <c r="D39" s="84"/>
      <c r="E39" s="84"/>
      <c r="F39" s="84"/>
      <c r="G39" s="84"/>
      <c r="H39" s="31"/>
      <c r="I39" s="39"/>
      <c r="J39" s="39"/>
      <c r="K39" s="39"/>
      <c r="L39" s="39"/>
      <c r="M39" s="39"/>
      <c r="N39" s="40"/>
    </row>
    <row r="40" spans="1:14" ht="15" outlineLevel="1">
      <c r="A40" s="79" t="s">
        <v>44</v>
      </c>
      <c r="B40" s="79"/>
      <c r="C40" s="79"/>
      <c r="D40" s="79"/>
      <c r="E40" s="79"/>
      <c r="F40" s="79"/>
      <c r="G40" s="79"/>
      <c r="H40" s="28">
        <v>42</v>
      </c>
      <c r="I40" s="37">
        <v>0</v>
      </c>
      <c r="J40" s="37" t="s">
        <v>28</v>
      </c>
      <c r="K40" s="37">
        <v>0</v>
      </c>
      <c r="L40" s="37">
        <v>0</v>
      </c>
      <c r="M40" s="37" t="s">
        <v>28</v>
      </c>
      <c r="N40" s="38">
        <v>0</v>
      </c>
    </row>
    <row r="41" spans="1:14" s="8" customFormat="1" ht="15" outlineLevel="1">
      <c r="A41" s="79" t="s">
        <v>45</v>
      </c>
      <c r="B41" s="79"/>
      <c r="C41" s="79"/>
      <c r="D41" s="79"/>
      <c r="E41" s="79"/>
      <c r="F41" s="79"/>
      <c r="G41" s="79"/>
      <c r="H41" s="28">
        <v>43</v>
      </c>
      <c r="I41" s="37">
        <v>0</v>
      </c>
      <c r="J41" s="37" t="s">
        <v>28</v>
      </c>
      <c r="K41" s="37">
        <v>0</v>
      </c>
      <c r="L41" s="37">
        <v>0</v>
      </c>
      <c r="M41" s="37" t="s">
        <v>28</v>
      </c>
      <c r="N41" s="38">
        <v>0</v>
      </c>
    </row>
    <row r="42" spans="1:14" ht="15">
      <c r="A42" s="81" t="s">
        <v>46</v>
      </c>
      <c r="B42" s="81"/>
      <c r="C42" s="81"/>
      <c r="D42" s="81"/>
      <c r="E42" s="81"/>
      <c r="F42" s="81"/>
      <c r="G42" s="81"/>
      <c r="H42" s="28">
        <v>50</v>
      </c>
      <c r="I42" s="37">
        <v>0</v>
      </c>
      <c r="J42" s="37" t="s">
        <v>28</v>
      </c>
      <c r="K42" s="37">
        <v>0</v>
      </c>
      <c r="L42" s="37">
        <v>0</v>
      </c>
      <c r="M42" s="37" t="s">
        <v>28</v>
      </c>
      <c r="N42" s="38">
        <v>0</v>
      </c>
    </row>
    <row r="43" spans="1:14" ht="15" outlineLevel="1">
      <c r="A43" s="84" t="s">
        <v>38</v>
      </c>
      <c r="B43" s="84"/>
      <c r="C43" s="84"/>
      <c r="D43" s="84"/>
      <c r="E43" s="84"/>
      <c r="F43" s="84"/>
      <c r="G43" s="84"/>
      <c r="H43" s="31"/>
      <c r="I43" s="39"/>
      <c r="J43" s="39"/>
      <c r="K43" s="39"/>
      <c r="L43" s="39"/>
      <c r="M43" s="39"/>
      <c r="N43" s="40"/>
    </row>
    <row r="44" spans="1:14" ht="15" outlineLevel="1">
      <c r="A44" s="79" t="s">
        <v>47</v>
      </c>
      <c r="B44" s="79"/>
      <c r="C44" s="79"/>
      <c r="D44" s="79"/>
      <c r="E44" s="79"/>
      <c r="F44" s="79"/>
      <c r="G44" s="79"/>
      <c r="H44" s="28">
        <v>52</v>
      </c>
      <c r="I44" s="37">
        <v>0</v>
      </c>
      <c r="J44" s="37" t="s">
        <v>28</v>
      </c>
      <c r="K44" s="37">
        <v>0</v>
      </c>
      <c r="L44" s="37">
        <v>0</v>
      </c>
      <c r="M44" s="37" t="s">
        <v>28</v>
      </c>
      <c r="N44" s="38">
        <v>0</v>
      </c>
    </row>
    <row r="45" spans="1:14" ht="15" outlineLevel="1">
      <c r="A45" s="79" t="s">
        <v>48</v>
      </c>
      <c r="B45" s="79"/>
      <c r="C45" s="79"/>
      <c r="D45" s="79"/>
      <c r="E45" s="79"/>
      <c r="F45" s="79"/>
      <c r="G45" s="79"/>
      <c r="H45" s="28">
        <v>53</v>
      </c>
      <c r="I45" s="37">
        <v>0</v>
      </c>
      <c r="J45" s="37" t="s">
        <v>28</v>
      </c>
      <c r="K45" s="37">
        <v>0</v>
      </c>
      <c r="L45" s="37">
        <v>0</v>
      </c>
      <c r="M45" s="37" t="s">
        <v>28</v>
      </c>
      <c r="N45" s="38">
        <v>0</v>
      </c>
    </row>
    <row r="46" spans="1:14" ht="15">
      <c r="A46" s="81" t="s">
        <v>49</v>
      </c>
      <c r="B46" s="81"/>
      <c r="C46" s="81"/>
      <c r="D46" s="81"/>
      <c r="E46" s="81"/>
      <c r="F46" s="81"/>
      <c r="G46" s="81"/>
      <c r="H46" s="28">
        <v>60</v>
      </c>
      <c r="I46" s="37">
        <v>0</v>
      </c>
      <c r="J46" s="37" t="s">
        <v>28</v>
      </c>
      <c r="K46" s="37">
        <v>0</v>
      </c>
      <c r="L46" s="37">
        <v>0</v>
      </c>
      <c r="M46" s="37" t="s">
        <v>28</v>
      </c>
      <c r="N46" s="38">
        <v>0</v>
      </c>
    </row>
    <row r="47" spans="1:14" ht="15" outlineLevel="1">
      <c r="A47" s="84" t="s">
        <v>38</v>
      </c>
      <c r="B47" s="84"/>
      <c r="C47" s="84"/>
      <c r="D47" s="84"/>
      <c r="E47" s="84"/>
      <c r="F47" s="84"/>
      <c r="G47" s="84"/>
      <c r="H47" s="31"/>
      <c r="I47" s="39"/>
      <c r="J47" s="39"/>
      <c r="K47" s="39"/>
      <c r="L47" s="39"/>
      <c r="M47" s="39"/>
      <c r="N47" s="40"/>
    </row>
    <row r="48" spans="1:14" ht="15" outlineLevel="1">
      <c r="A48" s="79" t="s">
        <v>50</v>
      </c>
      <c r="B48" s="79"/>
      <c r="C48" s="79"/>
      <c r="D48" s="79"/>
      <c r="E48" s="79"/>
      <c r="F48" s="79"/>
      <c r="G48" s="79"/>
      <c r="H48" s="28">
        <v>62</v>
      </c>
      <c r="I48" s="37">
        <v>0</v>
      </c>
      <c r="J48" s="37" t="s">
        <v>28</v>
      </c>
      <c r="K48" s="37">
        <v>0</v>
      </c>
      <c r="L48" s="37">
        <v>0</v>
      </c>
      <c r="M48" s="37" t="s">
        <v>28</v>
      </c>
      <c r="N48" s="38">
        <v>0</v>
      </c>
    </row>
    <row r="49" spans="1:14" ht="15" outlineLevel="1">
      <c r="A49" s="79" t="s">
        <v>51</v>
      </c>
      <c r="B49" s="79"/>
      <c r="C49" s="79"/>
      <c r="D49" s="79"/>
      <c r="E49" s="79"/>
      <c r="F49" s="79"/>
      <c r="G49" s="79"/>
      <c r="H49" s="28">
        <v>63</v>
      </c>
      <c r="I49" s="37">
        <v>0</v>
      </c>
      <c r="J49" s="37" t="s">
        <v>28</v>
      </c>
      <c r="K49" s="37">
        <v>0</v>
      </c>
      <c r="L49" s="37">
        <v>0</v>
      </c>
      <c r="M49" s="37" t="s">
        <v>28</v>
      </c>
      <c r="N49" s="38">
        <v>0</v>
      </c>
    </row>
    <row r="50" spans="1:14" ht="15">
      <c r="A50" s="81" t="s">
        <v>52</v>
      </c>
      <c r="B50" s="81"/>
      <c r="C50" s="81"/>
      <c r="D50" s="81"/>
      <c r="E50" s="81"/>
      <c r="F50" s="81"/>
      <c r="G50" s="81"/>
      <c r="H50" s="28">
        <v>70</v>
      </c>
      <c r="I50" s="37">
        <v>0</v>
      </c>
      <c r="J50" s="37" t="s">
        <v>28</v>
      </c>
      <c r="K50" s="37">
        <v>0</v>
      </c>
      <c r="L50" s="37">
        <v>0</v>
      </c>
      <c r="M50" s="37" t="s">
        <v>28</v>
      </c>
      <c r="N50" s="38">
        <v>0</v>
      </c>
    </row>
    <row r="51" spans="1:14" ht="15">
      <c r="A51" s="81" t="s">
        <v>53</v>
      </c>
      <c r="B51" s="81"/>
      <c r="C51" s="81"/>
      <c r="D51" s="81"/>
      <c r="E51" s="81"/>
      <c r="F51" s="81"/>
      <c r="G51" s="81"/>
      <c r="H51" s="28">
        <v>80</v>
      </c>
      <c r="I51" s="29">
        <f>504351.17+103089.89+514726.09</f>
        <v>1122167.15</v>
      </c>
      <c r="J51" s="29" t="s">
        <v>28</v>
      </c>
      <c r="K51" s="29">
        <f>I51</f>
        <v>1122167.15</v>
      </c>
      <c r="L51" s="29">
        <f>1151508.81+21939.89+597290.54</f>
        <v>1770739.24</v>
      </c>
      <c r="M51" s="29" t="s">
        <v>28</v>
      </c>
      <c r="N51" s="30">
        <f>L51</f>
        <v>1770739.24</v>
      </c>
    </row>
    <row r="52" spans="1:14" s="8" customFormat="1" ht="15">
      <c r="A52" s="81" t="s">
        <v>54</v>
      </c>
      <c r="B52" s="81"/>
      <c r="C52" s="81"/>
      <c r="D52" s="81"/>
      <c r="E52" s="81"/>
      <c r="F52" s="81"/>
      <c r="G52" s="81"/>
      <c r="H52" s="28">
        <v>90</v>
      </c>
      <c r="I52" s="37">
        <v>0</v>
      </c>
      <c r="J52" s="37" t="s">
        <v>28</v>
      </c>
      <c r="K52" s="37">
        <v>0</v>
      </c>
      <c r="L52" s="37">
        <f>L55</f>
        <v>0</v>
      </c>
      <c r="M52" s="37" t="s">
        <v>28</v>
      </c>
      <c r="N52" s="38">
        <f>N55</f>
        <v>0</v>
      </c>
    </row>
    <row r="53" spans="1:14" s="8" customFormat="1" ht="15" outlineLevel="1">
      <c r="A53" s="84" t="s">
        <v>38</v>
      </c>
      <c r="B53" s="84"/>
      <c r="C53" s="84"/>
      <c r="D53" s="84"/>
      <c r="E53" s="84"/>
      <c r="F53" s="84"/>
      <c r="G53" s="84"/>
      <c r="H53" s="41"/>
      <c r="I53" s="42"/>
      <c r="J53" s="42"/>
      <c r="K53" s="42"/>
      <c r="L53" s="42"/>
      <c r="M53" s="42"/>
      <c r="N53" s="43"/>
    </row>
    <row r="54" spans="1:14" ht="15" outlineLevel="1">
      <c r="A54" s="79" t="s">
        <v>55</v>
      </c>
      <c r="B54" s="79"/>
      <c r="C54" s="79"/>
      <c r="D54" s="79"/>
      <c r="E54" s="79"/>
      <c r="F54" s="79"/>
      <c r="G54" s="79"/>
      <c r="H54" s="28">
        <v>91</v>
      </c>
      <c r="I54" s="37">
        <v>0</v>
      </c>
      <c r="J54" s="37" t="s">
        <v>28</v>
      </c>
      <c r="K54" s="37">
        <v>0</v>
      </c>
      <c r="L54" s="37">
        <v>0</v>
      </c>
      <c r="M54" s="37" t="s">
        <v>28</v>
      </c>
      <c r="N54" s="38">
        <v>0</v>
      </c>
    </row>
    <row r="55" spans="1:14" ht="15" outlineLevel="1">
      <c r="A55" s="79" t="s">
        <v>56</v>
      </c>
      <c r="B55" s="79"/>
      <c r="C55" s="79"/>
      <c r="D55" s="79"/>
      <c r="E55" s="79"/>
      <c r="F55" s="79"/>
      <c r="G55" s="79"/>
      <c r="H55" s="28">
        <v>93</v>
      </c>
      <c r="I55" s="37">
        <v>0</v>
      </c>
      <c r="J55" s="37" t="s">
        <v>28</v>
      </c>
      <c r="K55" s="37">
        <v>0</v>
      </c>
      <c r="L55" s="37"/>
      <c r="M55" s="37" t="s">
        <v>28</v>
      </c>
      <c r="N55" s="38">
        <f>L55</f>
        <v>0</v>
      </c>
    </row>
    <row r="56" spans="1:14" s="8" customFormat="1" ht="15.75" outlineLevel="1" thickBot="1">
      <c r="A56" s="86" t="s">
        <v>57</v>
      </c>
      <c r="B56" s="86"/>
      <c r="C56" s="86"/>
      <c r="D56" s="86"/>
      <c r="E56" s="86"/>
      <c r="F56" s="86"/>
      <c r="G56" s="93"/>
      <c r="H56" s="34">
        <v>94</v>
      </c>
      <c r="I56" s="44">
        <v>0</v>
      </c>
      <c r="J56" s="44" t="s">
        <v>28</v>
      </c>
      <c r="K56" s="44">
        <v>0</v>
      </c>
      <c r="L56" s="44">
        <v>0</v>
      </c>
      <c r="M56" s="44" t="s">
        <v>28</v>
      </c>
      <c r="N56" s="45">
        <v>0</v>
      </c>
    </row>
    <row r="57" s="8" customFormat="1" ht="12">
      <c r="N57" s="22" t="s">
        <v>58</v>
      </c>
    </row>
    <row r="58" spans="1:14" s="14" customFormat="1" ht="12">
      <c r="A58" s="87" t="s">
        <v>19</v>
      </c>
      <c r="B58" s="87"/>
      <c r="C58" s="87"/>
      <c r="D58" s="87"/>
      <c r="E58" s="87"/>
      <c r="F58" s="87"/>
      <c r="G58" s="94"/>
      <c r="H58" s="88" t="s">
        <v>20</v>
      </c>
      <c r="I58" s="11" t="s">
        <v>21</v>
      </c>
      <c r="J58" s="12"/>
      <c r="K58" s="12"/>
      <c r="L58" s="11" t="s">
        <v>22</v>
      </c>
      <c r="M58" s="12"/>
      <c r="N58" s="13"/>
    </row>
    <row r="59" spans="1:14" s="14" customFormat="1" ht="24">
      <c r="A59" s="87"/>
      <c r="B59" s="87"/>
      <c r="C59" s="87"/>
      <c r="D59" s="87"/>
      <c r="E59" s="87"/>
      <c r="F59" s="87"/>
      <c r="G59" s="94"/>
      <c r="H59" s="88"/>
      <c r="I59" s="15" t="s">
        <v>23</v>
      </c>
      <c r="J59" s="15" t="s">
        <v>24</v>
      </c>
      <c r="K59" s="15" t="s">
        <v>25</v>
      </c>
      <c r="L59" s="15" t="s">
        <v>23</v>
      </c>
      <c r="M59" s="15" t="s">
        <v>24</v>
      </c>
      <c r="N59" s="16" t="s">
        <v>25</v>
      </c>
    </row>
    <row r="60" spans="1:14" s="19" customFormat="1" ht="12.75" thickBot="1">
      <c r="A60" s="95">
        <v>1</v>
      </c>
      <c r="B60" s="95"/>
      <c r="C60" s="95"/>
      <c r="D60" s="95"/>
      <c r="E60" s="95"/>
      <c r="F60" s="95"/>
      <c r="G60" s="96"/>
      <c r="H60" s="17">
        <v>2</v>
      </c>
      <c r="I60" s="17">
        <v>3</v>
      </c>
      <c r="J60" s="17">
        <v>4</v>
      </c>
      <c r="K60" s="17">
        <v>5</v>
      </c>
      <c r="L60" s="17">
        <v>6</v>
      </c>
      <c r="M60" s="17">
        <v>7</v>
      </c>
      <c r="N60" s="18">
        <v>8</v>
      </c>
    </row>
    <row r="61" spans="1:14" s="8" customFormat="1" ht="15">
      <c r="A61" s="81" t="s">
        <v>59</v>
      </c>
      <c r="B61" s="81"/>
      <c r="C61" s="81"/>
      <c r="D61" s="81"/>
      <c r="E61" s="81"/>
      <c r="F61" s="81"/>
      <c r="G61" s="81"/>
      <c r="H61" s="46">
        <v>100</v>
      </c>
      <c r="I61" s="47">
        <v>0</v>
      </c>
      <c r="J61" s="29" t="s">
        <v>28</v>
      </c>
      <c r="K61" s="47">
        <v>0</v>
      </c>
      <c r="L61" s="47">
        <v>0</v>
      </c>
      <c r="M61" s="29" t="s">
        <v>28</v>
      </c>
      <c r="N61" s="48">
        <v>0</v>
      </c>
    </row>
    <row r="62" spans="1:14" s="8" customFormat="1" ht="15" outlineLevel="1">
      <c r="A62" s="84" t="s">
        <v>38</v>
      </c>
      <c r="B62" s="84"/>
      <c r="C62" s="84"/>
      <c r="D62" s="84"/>
      <c r="E62" s="84"/>
      <c r="F62" s="84"/>
      <c r="G62" s="84"/>
      <c r="H62" s="41"/>
      <c r="I62" s="49"/>
      <c r="J62" s="49"/>
      <c r="K62" s="49"/>
      <c r="L62" s="49"/>
      <c r="M62" s="49"/>
      <c r="N62" s="50"/>
    </row>
    <row r="63" spans="1:14" s="8" customFormat="1" ht="33" customHeight="1" outlineLevel="1">
      <c r="A63" s="79" t="s">
        <v>60</v>
      </c>
      <c r="B63" s="79"/>
      <c r="C63" s="79"/>
      <c r="D63" s="79"/>
      <c r="E63" s="79"/>
      <c r="F63" s="79"/>
      <c r="G63" s="79"/>
      <c r="H63" s="51">
        <v>101</v>
      </c>
      <c r="I63" s="29">
        <v>0</v>
      </c>
      <c r="J63" s="29" t="s">
        <v>28</v>
      </c>
      <c r="K63" s="29">
        <v>0</v>
      </c>
      <c r="L63" s="29">
        <v>0</v>
      </c>
      <c r="M63" s="29" t="s">
        <v>28</v>
      </c>
      <c r="N63" s="30">
        <v>0</v>
      </c>
    </row>
    <row r="64" spans="1:14" s="8" customFormat="1" ht="30" customHeight="1" outlineLevel="1">
      <c r="A64" s="79" t="s">
        <v>61</v>
      </c>
      <c r="B64" s="79"/>
      <c r="C64" s="79"/>
      <c r="D64" s="79"/>
      <c r="E64" s="79"/>
      <c r="F64" s="79"/>
      <c r="G64" s="79"/>
      <c r="H64" s="52">
        <v>103</v>
      </c>
      <c r="I64" s="53">
        <v>0</v>
      </c>
      <c r="J64" s="29" t="s">
        <v>28</v>
      </c>
      <c r="K64" s="53">
        <v>0</v>
      </c>
      <c r="L64" s="53">
        <v>0</v>
      </c>
      <c r="M64" s="29" t="s">
        <v>28</v>
      </c>
      <c r="N64" s="54">
        <v>0</v>
      </c>
    </row>
    <row r="65" spans="1:14" s="8" customFormat="1" ht="15" outlineLevel="1">
      <c r="A65" s="79" t="s">
        <v>62</v>
      </c>
      <c r="B65" s="79"/>
      <c r="C65" s="79"/>
      <c r="D65" s="79"/>
      <c r="E65" s="79"/>
      <c r="F65" s="79"/>
      <c r="G65" s="79"/>
      <c r="H65" s="52">
        <v>104</v>
      </c>
      <c r="I65" s="53">
        <v>0</v>
      </c>
      <c r="J65" s="29" t="s">
        <v>28</v>
      </c>
      <c r="K65" s="53">
        <v>0</v>
      </c>
      <c r="L65" s="53">
        <v>0</v>
      </c>
      <c r="M65" s="29" t="s">
        <v>28</v>
      </c>
      <c r="N65" s="54">
        <v>0</v>
      </c>
    </row>
    <row r="66" spans="1:14" s="8" customFormat="1" ht="27.75" customHeight="1">
      <c r="A66" s="81" t="s">
        <v>63</v>
      </c>
      <c r="B66" s="81"/>
      <c r="C66" s="81"/>
      <c r="D66" s="81"/>
      <c r="E66" s="81"/>
      <c r="F66" s="81"/>
      <c r="G66" s="81"/>
      <c r="H66" s="52">
        <v>110</v>
      </c>
      <c r="I66" s="53">
        <v>324247790</v>
      </c>
      <c r="J66" s="29" t="s">
        <v>28</v>
      </c>
      <c r="K66" s="53">
        <f>I66</f>
        <v>324247790</v>
      </c>
      <c r="L66" s="53">
        <v>324247790</v>
      </c>
      <c r="M66" s="29" t="s">
        <v>28</v>
      </c>
      <c r="N66" s="54">
        <f>L66</f>
        <v>324247790</v>
      </c>
    </row>
    <row r="67" spans="1:14" ht="30.75" customHeight="1" outlineLevel="1">
      <c r="A67" s="81" t="s">
        <v>64</v>
      </c>
      <c r="B67" s="81"/>
      <c r="C67" s="81"/>
      <c r="D67" s="81"/>
      <c r="E67" s="81"/>
      <c r="F67" s="81"/>
      <c r="G67" s="81"/>
      <c r="H67" s="52">
        <v>120</v>
      </c>
      <c r="I67" s="53">
        <v>123884080.77</v>
      </c>
      <c r="J67" s="29" t="s">
        <v>28</v>
      </c>
      <c r="K67" s="53">
        <f>I67</f>
        <v>123884080.77</v>
      </c>
      <c r="L67" s="53">
        <v>123884080.77</v>
      </c>
      <c r="M67" s="29" t="s">
        <v>28</v>
      </c>
      <c r="N67" s="54">
        <f>L67</f>
        <v>123884080.77</v>
      </c>
    </row>
    <row r="68" spans="1:14" ht="30" customHeight="1" outlineLevel="1">
      <c r="A68" s="81" t="s">
        <v>65</v>
      </c>
      <c r="B68" s="81"/>
      <c r="C68" s="81"/>
      <c r="D68" s="81"/>
      <c r="E68" s="81"/>
      <c r="F68" s="81"/>
      <c r="G68" s="81"/>
      <c r="H68" s="51">
        <v>130</v>
      </c>
      <c r="I68" s="29">
        <f>I66-I67</f>
        <v>200363709.23000002</v>
      </c>
      <c r="J68" s="29" t="s">
        <v>28</v>
      </c>
      <c r="K68" s="29">
        <f>K66-K67</f>
        <v>200363709.23000002</v>
      </c>
      <c r="L68" s="29">
        <f>L66-L67</f>
        <v>200363709.23000002</v>
      </c>
      <c r="M68" s="29" t="s">
        <v>28</v>
      </c>
      <c r="N68" s="30">
        <f>N66-N67</f>
        <v>200363709.23000002</v>
      </c>
    </row>
    <row r="69" spans="1:14" ht="34.5" customHeight="1" outlineLevel="1">
      <c r="A69" s="81" t="s">
        <v>66</v>
      </c>
      <c r="B69" s="81"/>
      <c r="C69" s="81"/>
      <c r="D69" s="81"/>
      <c r="E69" s="81"/>
      <c r="F69" s="81"/>
      <c r="G69" s="81"/>
      <c r="H69" s="51">
        <v>140</v>
      </c>
      <c r="I69" s="29">
        <v>0</v>
      </c>
      <c r="J69" s="29" t="s">
        <v>28</v>
      </c>
      <c r="K69" s="29">
        <v>0</v>
      </c>
      <c r="L69" s="29">
        <v>0</v>
      </c>
      <c r="M69" s="29" t="s">
        <v>28</v>
      </c>
      <c r="N69" s="30">
        <v>0</v>
      </c>
    </row>
    <row r="70" spans="1:14" s="9" customFormat="1" ht="14.25">
      <c r="A70" s="80" t="s">
        <v>67</v>
      </c>
      <c r="B70" s="80"/>
      <c r="C70" s="80"/>
      <c r="D70" s="80"/>
      <c r="E70" s="80"/>
      <c r="F70" s="80"/>
      <c r="G70" s="80"/>
      <c r="H70" s="55"/>
      <c r="I70" s="56"/>
      <c r="J70" s="56"/>
      <c r="K70" s="56"/>
      <c r="L70" s="56"/>
      <c r="M70" s="56"/>
      <c r="N70" s="57"/>
    </row>
    <row r="71" spans="1:14" s="8" customFormat="1" ht="15.75" thickBot="1">
      <c r="A71" s="90" t="s">
        <v>68</v>
      </c>
      <c r="B71" s="90"/>
      <c r="C71" s="90"/>
      <c r="D71" s="90"/>
      <c r="E71" s="90"/>
      <c r="F71" s="90"/>
      <c r="G71" s="91"/>
      <c r="H71" s="58">
        <v>150</v>
      </c>
      <c r="I71" s="35">
        <f>I29+I46+I50+I51+I52+I61+I68+I69</f>
        <v>234297282.20000002</v>
      </c>
      <c r="J71" s="35"/>
      <c r="K71" s="35">
        <f>K29+K46+K50+K51+K52+K61+K68+K69</f>
        <v>234297282.20000002</v>
      </c>
      <c r="L71" s="35">
        <f>L29+L46+L50+L51+L52+L61+L68+L69</f>
        <v>239610697.12000003</v>
      </c>
      <c r="M71" s="35"/>
      <c r="N71" s="35">
        <f>N29+N46+N50+N51+N52+N61+N68+N69</f>
        <v>239610697.12000003</v>
      </c>
    </row>
    <row r="72" spans="1:14" s="9" customFormat="1" ht="14.25">
      <c r="A72" s="83" t="s">
        <v>69</v>
      </c>
      <c r="B72" s="83"/>
      <c r="C72" s="83"/>
      <c r="D72" s="83"/>
      <c r="E72" s="83"/>
      <c r="F72" s="83"/>
      <c r="G72" s="83"/>
      <c r="H72" s="55"/>
      <c r="I72" s="56"/>
      <c r="J72" s="56"/>
      <c r="K72" s="56"/>
      <c r="L72" s="56"/>
      <c r="M72" s="56"/>
      <c r="N72" s="57"/>
    </row>
    <row r="73" spans="1:14" s="8" customFormat="1" ht="15">
      <c r="A73" s="81" t="s">
        <v>70</v>
      </c>
      <c r="B73" s="81"/>
      <c r="C73" s="81"/>
      <c r="D73" s="81"/>
      <c r="E73" s="81"/>
      <c r="F73" s="81"/>
      <c r="G73" s="81"/>
      <c r="H73" s="51">
        <v>170</v>
      </c>
      <c r="I73" s="29">
        <v>0</v>
      </c>
      <c r="J73" s="29">
        <v>0</v>
      </c>
      <c r="K73" s="29">
        <v>0</v>
      </c>
      <c r="L73" s="29">
        <v>0</v>
      </c>
      <c r="M73" s="29">
        <f>M75</f>
        <v>410342.35</v>
      </c>
      <c r="N73" s="30">
        <f>N75</f>
        <v>410342.35</v>
      </c>
    </row>
    <row r="74" spans="1:14" s="8" customFormat="1" ht="15" outlineLevel="1">
      <c r="A74" s="84" t="s">
        <v>29</v>
      </c>
      <c r="B74" s="84"/>
      <c r="C74" s="84"/>
      <c r="D74" s="84"/>
      <c r="E74" s="84"/>
      <c r="F74" s="84"/>
      <c r="G74" s="84"/>
      <c r="H74" s="41"/>
      <c r="I74" s="49"/>
      <c r="J74" s="49"/>
      <c r="K74" s="49"/>
      <c r="L74" s="49"/>
      <c r="M74" s="49"/>
      <c r="N74" s="50"/>
    </row>
    <row r="75" spans="1:14" ht="33" customHeight="1" outlineLevel="1">
      <c r="A75" s="79" t="s">
        <v>71</v>
      </c>
      <c r="B75" s="79"/>
      <c r="C75" s="79"/>
      <c r="D75" s="79"/>
      <c r="E75" s="79"/>
      <c r="F75" s="79"/>
      <c r="G75" s="79"/>
      <c r="H75" s="51">
        <v>171</v>
      </c>
      <c r="I75" s="29">
        <v>0</v>
      </c>
      <c r="J75" s="29">
        <v>0</v>
      </c>
      <c r="K75" s="29">
        <v>0</v>
      </c>
      <c r="L75" s="29">
        <v>0</v>
      </c>
      <c r="M75" s="29">
        <v>410342.35</v>
      </c>
      <c r="N75" s="30">
        <f>M75</f>
        <v>410342.35</v>
      </c>
    </row>
    <row r="76" spans="1:14" ht="27.75" customHeight="1" outlineLevel="1">
      <c r="A76" s="79" t="s">
        <v>72</v>
      </c>
      <c r="B76" s="79"/>
      <c r="C76" s="79"/>
      <c r="D76" s="79"/>
      <c r="E76" s="79"/>
      <c r="F76" s="79"/>
      <c r="G76" s="79"/>
      <c r="H76" s="51">
        <v>173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30">
        <v>0</v>
      </c>
    </row>
    <row r="77" spans="1:14" ht="34.5" customHeight="1" outlineLevel="1">
      <c r="A77" s="79" t="s">
        <v>73</v>
      </c>
      <c r="B77" s="79"/>
      <c r="C77" s="79"/>
      <c r="D77" s="79"/>
      <c r="E77" s="79"/>
      <c r="F77" s="79"/>
      <c r="G77" s="79"/>
      <c r="H77" s="51">
        <v>174</v>
      </c>
      <c r="I77" s="29">
        <v>0</v>
      </c>
      <c r="J77" s="29" t="s">
        <v>28</v>
      </c>
      <c r="K77" s="29">
        <v>0</v>
      </c>
      <c r="L77" s="29">
        <v>0</v>
      </c>
      <c r="M77" s="29" t="s">
        <v>28</v>
      </c>
      <c r="N77" s="30">
        <v>0</v>
      </c>
    </row>
    <row r="78" spans="1:14" ht="32.25" customHeight="1" outlineLevel="1" thickBot="1">
      <c r="A78" s="86" t="s">
        <v>74</v>
      </c>
      <c r="B78" s="86"/>
      <c r="C78" s="86"/>
      <c r="D78" s="86"/>
      <c r="E78" s="86"/>
      <c r="F78" s="86"/>
      <c r="G78" s="93"/>
      <c r="H78" s="58">
        <v>175</v>
      </c>
      <c r="I78" s="35">
        <v>0</v>
      </c>
      <c r="J78" s="35" t="s">
        <v>28</v>
      </c>
      <c r="K78" s="35">
        <v>0</v>
      </c>
      <c r="L78" s="35">
        <v>0</v>
      </c>
      <c r="M78" s="35" t="s">
        <v>28</v>
      </c>
      <c r="N78" s="36">
        <v>0</v>
      </c>
    </row>
    <row r="79" s="8" customFormat="1" ht="12" outlineLevel="1">
      <c r="N79" s="22" t="s">
        <v>75</v>
      </c>
    </row>
    <row r="80" spans="1:14" s="14" customFormat="1" ht="12" outlineLevel="1">
      <c r="A80" s="87" t="s">
        <v>19</v>
      </c>
      <c r="B80" s="87"/>
      <c r="C80" s="87"/>
      <c r="D80" s="87"/>
      <c r="E80" s="87"/>
      <c r="F80" s="87"/>
      <c r="G80" s="87"/>
      <c r="H80" s="88" t="s">
        <v>20</v>
      </c>
      <c r="I80" s="11" t="s">
        <v>21</v>
      </c>
      <c r="J80" s="12"/>
      <c r="K80" s="12"/>
      <c r="L80" s="11" t="s">
        <v>22</v>
      </c>
      <c r="M80" s="12"/>
      <c r="N80" s="13"/>
    </row>
    <row r="81" spans="1:14" s="14" customFormat="1" ht="24" outlineLevel="1">
      <c r="A81" s="87"/>
      <c r="B81" s="87"/>
      <c r="C81" s="87"/>
      <c r="D81" s="87"/>
      <c r="E81" s="87"/>
      <c r="F81" s="87"/>
      <c r="G81" s="87"/>
      <c r="H81" s="88"/>
      <c r="I81" s="15" t="s">
        <v>23</v>
      </c>
      <c r="J81" s="15" t="s">
        <v>24</v>
      </c>
      <c r="K81" s="15" t="s">
        <v>25</v>
      </c>
      <c r="L81" s="15" t="s">
        <v>23</v>
      </c>
      <c r="M81" s="15" t="s">
        <v>24</v>
      </c>
      <c r="N81" s="16" t="s">
        <v>25</v>
      </c>
    </row>
    <row r="82" spans="1:14" s="19" customFormat="1" ht="12" outlineLevel="1">
      <c r="A82" s="89">
        <v>1</v>
      </c>
      <c r="B82" s="89"/>
      <c r="C82" s="89"/>
      <c r="D82" s="89"/>
      <c r="E82" s="89"/>
      <c r="F82" s="89"/>
      <c r="G82" s="89"/>
      <c r="H82" s="17">
        <v>2</v>
      </c>
      <c r="I82" s="17">
        <v>3</v>
      </c>
      <c r="J82" s="17">
        <v>4</v>
      </c>
      <c r="K82" s="17">
        <v>5</v>
      </c>
      <c r="L82" s="17">
        <v>6</v>
      </c>
      <c r="M82" s="17">
        <v>7</v>
      </c>
      <c r="N82" s="18">
        <v>8</v>
      </c>
    </row>
    <row r="83" spans="1:14" ht="15" outlineLevel="1">
      <c r="A83" s="79" t="s">
        <v>76</v>
      </c>
      <c r="B83" s="79"/>
      <c r="C83" s="79"/>
      <c r="D83" s="79"/>
      <c r="E83" s="79"/>
      <c r="F83" s="79"/>
      <c r="G83" s="79"/>
      <c r="H83" s="51">
        <v>176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8">
        <v>0</v>
      </c>
    </row>
    <row r="84" spans="1:14" ht="15" outlineLevel="1">
      <c r="A84" s="79" t="s">
        <v>77</v>
      </c>
      <c r="B84" s="79"/>
      <c r="C84" s="79"/>
      <c r="D84" s="79"/>
      <c r="E84" s="79"/>
      <c r="F84" s="79"/>
      <c r="G84" s="79"/>
      <c r="H84" s="51">
        <v>177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8">
        <v>0</v>
      </c>
    </row>
    <row r="85" spans="1:14" ht="15" outlineLevel="1">
      <c r="A85" s="79" t="s">
        <v>78</v>
      </c>
      <c r="B85" s="79"/>
      <c r="C85" s="79"/>
      <c r="D85" s="79"/>
      <c r="E85" s="79"/>
      <c r="F85" s="79"/>
      <c r="G85" s="79"/>
      <c r="H85" s="51">
        <v>178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8">
        <v>0</v>
      </c>
    </row>
    <row r="86" spans="1:14" ht="31.5" customHeight="1" outlineLevel="1">
      <c r="A86" s="79" t="s">
        <v>79</v>
      </c>
      <c r="B86" s="79"/>
      <c r="C86" s="79"/>
      <c r="D86" s="79"/>
      <c r="E86" s="79"/>
      <c r="F86" s="79"/>
      <c r="G86" s="79"/>
      <c r="H86" s="51">
        <v>179</v>
      </c>
      <c r="I86" s="37">
        <v>0</v>
      </c>
      <c r="J86" s="37" t="s">
        <v>28</v>
      </c>
      <c r="K86" s="37">
        <v>0</v>
      </c>
      <c r="L86" s="37">
        <v>0</v>
      </c>
      <c r="M86" s="37" t="s">
        <v>28</v>
      </c>
      <c r="N86" s="38">
        <v>0</v>
      </c>
    </row>
    <row r="87" spans="1:14" s="8" customFormat="1" ht="15">
      <c r="A87" s="81" t="s">
        <v>80</v>
      </c>
      <c r="B87" s="81"/>
      <c r="C87" s="81"/>
      <c r="D87" s="81"/>
      <c r="E87" s="81"/>
      <c r="F87" s="81"/>
      <c r="G87" s="81"/>
      <c r="H87" s="51">
        <v>210</v>
      </c>
      <c r="I87" s="37">
        <v>0</v>
      </c>
      <c r="J87" s="37" t="s">
        <v>28</v>
      </c>
      <c r="K87" s="37">
        <v>0</v>
      </c>
      <c r="L87" s="37">
        <v>0</v>
      </c>
      <c r="M87" s="37">
        <v>0</v>
      </c>
      <c r="N87" s="38">
        <v>0</v>
      </c>
    </row>
    <row r="88" spans="1:14" s="8" customFormat="1" ht="15" outlineLevel="1">
      <c r="A88" s="84" t="s">
        <v>29</v>
      </c>
      <c r="B88" s="84"/>
      <c r="C88" s="84"/>
      <c r="D88" s="84"/>
      <c r="E88" s="84"/>
      <c r="F88" s="84"/>
      <c r="G88" s="84"/>
      <c r="H88" s="41"/>
      <c r="I88" s="42"/>
      <c r="J88" s="42"/>
      <c r="K88" s="42"/>
      <c r="L88" s="42"/>
      <c r="M88" s="42"/>
      <c r="N88" s="43"/>
    </row>
    <row r="89" spans="1:14" ht="15" outlineLevel="1">
      <c r="A89" s="79" t="s">
        <v>81</v>
      </c>
      <c r="B89" s="79"/>
      <c r="C89" s="79"/>
      <c r="D89" s="79"/>
      <c r="E89" s="79"/>
      <c r="F89" s="79"/>
      <c r="G89" s="79"/>
      <c r="H89" s="51">
        <v>211</v>
      </c>
      <c r="I89" s="37">
        <v>0</v>
      </c>
      <c r="J89" s="37" t="s">
        <v>28</v>
      </c>
      <c r="K89" s="37">
        <v>0</v>
      </c>
      <c r="L89" s="37">
        <v>0</v>
      </c>
      <c r="M89" s="37" t="s">
        <v>28</v>
      </c>
      <c r="N89" s="38">
        <v>0</v>
      </c>
    </row>
    <row r="90" spans="1:14" ht="15" outlineLevel="1">
      <c r="A90" s="79" t="s">
        <v>82</v>
      </c>
      <c r="B90" s="79"/>
      <c r="C90" s="79"/>
      <c r="D90" s="79"/>
      <c r="E90" s="79"/>
      <c r="F90" s="79"/>
      <c r="G90" s="79"/>
      <c r="H90" s="51">
        <v>212</v>
      </c>
      <c r="I90" s="37">
        <v>0</v>
      </c>
      <c r="J90" s="37" t="s">
        <v>28</v>
      </c>
      <c r="K90" s="37">
        <v>0</v>
      </c>
      <c r="L90" s="37">
        <v>0</v>
      </c>
      <c r="M90" s="37" t="s">
        <v>28</v>
      </c>
      <c r="N90" s="38">
        <v>0</v>
      </c>
    </row>
    <row r="91" spans="1:14" ht="15" outlineLevel="1">
      <c r="A91" s="79" t="s">
        <v>83</v>
      </c>
      <c r="B91" s="79"/>
      <c r="C91" s="79"/>
      <c r="D91" s="79"/>
      <c r="E91" s="79"/>
      <c r="F91" s="79"/>
      <c r="G91" s="79"/>
      <c r="H91" s="51">
        <v>213</v>
      </c>
      <c r="I91" s="37">
        <v>0</v>
      </c>
      <c r="J91" s="37" t="s">
        <v>28</v>
      </c>
      <c r="K91" s="37">
        <v>0</v>
      </c>
      <c r="L91" s="37">
        <v>0</v>
      </c>
      <c r="M91" s="37" t="s">
        <v>28</v>
      </c>
      <c r="N91" s="38">
        <v>0</v>
      </c>
    </row>
    <row r="92" spans="1:14" s="8" customFormat="1" ht="15">
      <c r="A92" s="81" t="s">
        <v>84</v>
      </c>
      <c r="B92" s="81"/>
      <c r="C92" s="81"/>
      <c r="D92" s="81"/>
      <c r="E92" s="81"/>
      <c r="F92" s="81"/>
      <c r="G92" s="81"/>
      <c r="H92" s="51">
        <v>230</v>
      </c>
      <c r="I92" s="29">
        <f>106475.05-10989436.14</f>
        <v>-10882961.09</v>
      </c>
      <c r="J92" s="29" t="s">
        <v>28</v>
      </c>
      <c r="K92" s="29">
        <f>I92</f>
        <v>-10882961.09</v>
      </c>
      <c r="L92" s="29">
        <f>109839.15+2672053.99</f>
        <v>2781893.14</v>
      </c>
      <c r="M92" s="29">
        <v>0</v>
      </c>
      <c r="N92" s="30">
        <f>L92</f>
        <v>2781893.14</v>
      </c>
    </row>
    <row r="93" spans="1:14" s="8" customFormat="1" ht="15">
      <c r="A93" s="81" t="s">
        <v>85</v>
      </c>
      <c r="B93" s="81"/>
      <c r="C93" s="81"/>
      <c r="D93" s="81"/>
      <c r="E93" s="81"/>
      <c r="F93" s="81"/>
      <c r="G93" s="81"/>
      <c r="H93" s="51">
        <v>260</v>
      </c>
      <c r="I93" s="29">
        <f>72119.18+25908.11+215655.29</f>
        <v>313682.58</v>
      </c>
      <c r="J93" s="29" t="s">
        <v>28</v>
      </c>
      <c r="K93" s="29">
        <f>I93</f>
        <v>313682.58</v>
      </c>
      <c r="L93" s="29">
        <f>464960.81+42803.91+218532.83</f>
        <v>726297.5499999999</v>
      </c>
      <c r="M93" s="29">
        <v>0</v>
      </c>
      <c r="N93" s="30">
        <f>L93</f>
        <v>726297.5499999999</v>
      </c>
    </row>
    <row r="94" spans="1:14" ht="15">
      <c r="A94" s="81" t="s">
        <v>86</v>
      </c>
      <c r="B94" s="81"/>
      <c r="C94" s="81"/>
      <c r="D94" s="81"/>
      <c r="E94" s="81"/>
      <c r="F94" s="81"/>
      <c r="G94" s="81"/>
      <c r="H94" s="51">
        <v>290</v>
      </c>
      <c r="I94" s="37">
        <v>0</v>
      </c>
      <c r="J94" s="37" t="s">
        <v>28</v>
      </c>
      <c r="K94" s="37">
        <v>0</v>
      </c>
      <c r="L94" s="37">
        <v>0</v>
      </c>
      <c r="M94" s="37">
        <v>0</v>
      </c>
      <c r="N94" s="38">
        <v>0</v>
      </c>
    </row>
    <row r="95" spans="1:14" ht="15" outlineLevel="1">
      <c r="A95" s="84" t="s">
        <v>29</v>
      </c>
      <c r="B95" s="84"/>
      <c r="C95" s="84"/>
      <c r="D95" s="84"/>
      <c r="E95" s="84"/>
      <c r="F95" s="84"/>
      <c r="G95" s="84"/>
      <c r="H95" s="41"/>
      <c r="I95" s="42"/>
      <c r="J95" s="42"/>
      <c r="K95" s="42"/>
      <c r="L95" s="42"/>
      <c r="M95" s="42"/>
      <c r="N95" s="43"/>
    </row>
    <row r="96" spans="1:14" ht="15" outlineLevel="1">
      <c r="A96" s="79" t="s">
        <v>87</v>
      </c>
      <c r="B96" s="79"/>
      <c r="C96" s="79"/>
      <c r="D96" s="79"/>
      <c r="E96" s="79"/>
      <c r="F96" s="79"/>
      <c r="G96" s="79"/>
      <c r="H96" s="51">
        <v>291</v>
      </c>
      <c r="I96" s="37">
        <v>0</v>
      </c>
      <c r="J96" s="37" t="s">
        <v>28</v>
      </c>
      <c r="K96" s="37">
        <v>0</v>
      </c>
      <c r="L96" s="37">
        <v>0</v>
      </c>
      <c r="M96" s="37" t="s">
        <v>28</v>
      </c>
      <c r="N96" s="38">
        <v>0</v>
      </c>
    </row>
    <row r="97" spans="1:14" ht="15" outlineLevel="1">
      <c r="A97" s="79" t="s">
        <v>88</v>
      </c>
      <c r="B97" s="79"/>
      <c r="C97" s="79"/>
      <c r="D97" s="79"/>
      <c r="E97" s="79"/>
      <c r="F97" s="79"/>
      <c r="G97" s="79"/>
      <c r="H97" s="51">
        <v>292</v>
      </c>
      <c r="I97" s="37">
        <v>0</v>
      </c>
      <c r="J97" s="37" t="s">
        <v>28</v>
      </c>
      <c r="K97" s="37">
        <v>0</v>
      </c>
      <c r="L97" s="37">
        <v>0</v>
      </c>
      <c r="M97" s="37" t="s">
        <v>28</v>
      </c>
      <c r="N97" s="38">
        <v>0</v>
      </c>
    </row>
    <row r="98" spans="1:14" ht="15" outlineLevel="1">
      <c r="A98" s="79" t="s">
        <v>89</v>
      </c>
      <c r="B98" s="79"/>
      <c r="C98" s="79"/>
      <c r="D98" s="79"/>
      <c r="E98" s="79"/>
      <c r="F98" s="79"/>
      <c r="G98" s="79"/>
      <c r="H98" s="51">
        <v>293</v>
      </c>
      <c r="I98" s="37">
        <v>0</v>
      </c>
      <c r="J98" s="37" t="s">
        <v>28</v>
      </c>
      <c r="K98" s="37">
        <v>0</v>
      </c>
      <c r="L98" s="37">
        <v>0</v>
      </c>
      <c r="M98" s="37" t="s">
        <v>28</v>
      </c>
      <c r="N98" s="38">
        <v>0</v>
      </c>
    </row>
    <row r="99" spans="1:14" ht="15">
      <c r="A99" s="81" t="s">
        <v>90</v>
      </c>
      <c r="B99" s="81"/>
      <c r="C99" s="81"/>
      <c r="D99" s="81"/>
      <c r="E99" s="81"/>
      <c r="F99" s="81"/>
      <c r="G99" s="81"/>
      <c r="H99" s="51">
        <v>310</v>
      </c>
      <c r="I99" s="37">
        <v>11.69</v>
      </c>
      <c r="J99" s="37" t="s">
        <v>28</v>
      </c>
      <c r="K99" s="29">
        <f>I99</f>
        <v>11.69</v>
      </c>
      <c r="L99" s="29">
        <v>-7938</v>
      </c>
      <c r="M99" s="29">
        <v>0</v>
      </c>
      <c r="N99" s="30">
        <f>L99</f>
        <v>-7938</v>
      </c>
    </row>
    <row r="100" spans="1:14" ht="15">
      <c r="A100" s="81" t="s">
        <v>91</v>
      </c>
      <c r="B100" s="81"/>
      <c r="C100" s="81"/>
      <c r="D100" s="81"/>
      <c r="E100" s="81"/>
      <c r="F100" s="81"/>
      <c r="G100" s="81"/>
      <c r="H100" s="51">
        <v>320</v>
      </c>
      <c r="I100" s="37">
        <v>0</v>
      </c>
      <c r="J100" s="37" t="s">
        <v>28</v>
      </c>
      <c r="K100" s="37">
        <v>0</v>
      </c>
      <c r="L100" s="37">
        <v>0</v>
      </c>
      <c r="M100" s="37">
        <v>0</v>
      </c>
      <c r="N100" s="38">
        <v>0</v>
      </c>
    </row>
    <row r="101" spans="1:14" ht="15">
      <c r="A101" s="81" t="s">
        <v>92</v>
      </c>
      <c r="B101" s="81"/>
      <c r="C101" s="81"/>
      <c r="D101" s="81"/>
      <c r="E101" s="81"/>
      <c r="F101" s="81"/>
      <c r="G101" s="81"/>
      <c r="H101" s="51">
        <v>330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8">
        <v>0</v>
      </c>
    </row>
    <row r="102" spans="1:14" s="59" customFormat="1" ht="15" outlineLevel="1">
      <c r="A102" s="84" t="s">
        <v>38</v>
      </c>
      <c r="B102" s="84"/>
      <c r="C102" s="84"/>
      <c r="D102" s="84"/>
      <c r="E102" s="84"/>
      <c r="F102" s="84"/>
      <c r="G102" s="84"/>
      <c r="H102" s="41"/>
      <c r="I102" s="42"/>
      <c r="J102" s="42"/>
      <c r="K102" s="42"/>
      <c r="L102" s="42"/>
      <c r="M102" s="42"/>
      <c r="N102" s="43"/>
    </row>
    <row r="103" spans="1:14" s="59" customFormat="1" ht="15" outlineLevel="1">
      <c r="A103" s="79" t="s">
        <v>93</v>
      </c>
      <c r="B103" s="79"/>
      <c r="C103" s="79"/>
      <c r="D103" s="79"/>
      <c r="E103" s="79"/>
      <c r="F103" s="79"/>
      <c r="G103" s="79"/>
      <c r="H103" s="51">
        <v>331</v>
      </c>
      <c r="I103" s="37">
        <v>0</v>
      </c>
      <c r="J103" s="37" t="s">
        <v>28</v>
      </c>
      <c r="K103" s="37">
        <v>0</v>
      </c>
      <c r="L103" s="37">
        <v>0</v>
      </c>
      <c r="M103" s="37" t="s">
        <v>28</v>
      </c>
      <c r="N103" s="38">
        <v>0</v>
      </c>
    </row>
    <row r="104" spans="1:14" s="59" customFormat="1" ht="33" customHeight="1" outlineLevel="1" thickBot="1">
      <c r="A104" s="86" t="s">
        <v>94</v>
      </c>
      <c r="B104" s="86"/>
      <c r="C104" s="86"/>
      <c r="D104" s="86"/>
      <c r="E104" s="86"/>
      <c r="F104" s="86"/>
      <c r="G104" s="93"/>
      <c r="H104" s="58">
        <v>333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5">
        <v>0</v>
      </c>
    </row>
    <row r="105" s="8" customFormat="1" ht="12">
      <c r="N105" s="22" t="s">
        <v>95</v>
      </c>
    </row>
    <row r="106" spans="1:14" ht="12">
      <c r="A106" s="87" t="s">
        <v>19</v>
      </c>
      <c r="B106" s="87"/>
      <c r="C106" s="87"/>
      <c r="D106" s="87"/>
      <c r="E106" s="87"/>
      <c r="F106" s="87"/>
      <c r="G106" s="87"/>
      <c r="H106" s="88" t="s">
        <v>20</v>
      </c>
      <c r="I106" s="11" t="s">
        <v>21</v>
      </c>
      <c r="J106" s="12"/>
      <c r="K106" s="12"/>
      <c r="L106" s="11" t="s">
        <v>22</v>
      </c>
      <c r="M106" s="12"/>
      <c r="N106" s="13"/>
    </row>
    <row r="107" spans="1:14" ht="24">
      <c r="A107" s="87"/>
      <c r="B107" s="87"/>
      <c r="C107" s="87"/>
      <c r="D107" s="87"/>
      <c r="E107" s="87"/>
      <c r="F107" s="87"/>
      <c r="G107" s="87"/>
      <c r="H107" s="88"/>
      <c r="I107" s="15" t="s">
        <v>23</v>
      </c>
      <c r="J107" s="15" t="s">
        <v>24</v>
      </c>
      <c r="K107" s="15" t="s">
        <v>25</v>
      </c>
      <c r="L107" s="15" t="s">
        <v>23</v>
      </c>
      <c r="M107" s="15" t="s">
        <v>24</v>
      </c>
      <c r="N107" s="16" t="s">
        <v>25</v>
      </c>
    </row>
    <row r="108" spans="1:14" ht="12">
      <c r="A108" s="89">
        <v>1</v>
      </c>
      <c r="B108" s="89"/>
      <c r="C108" s="89"/>
      <c r="D108" s="89"/>
      <c r="E108" s="89"/>
      <c r="F108" s="89"/>
      <c r="G108" s="89"/>
      <c r="H108" s="17">
        <v>2</v>
      </c>
      <c r="I108" s="17">
        <v>3</v>
      </c>
      <c r="J108" s="17">
        <v>4</v>
      </c>
      <c r="K108" s="17">
        <v>5</v>
      </c>
      <c r="L108" s="17">
        <v>6</v>
      </c>
      <c r="M108" s="17">
        <v>7</v>
      </c>
      <c r="N108" s="18">
        <v>8</v>
      </c>
    </row>
    <row r="109" spans="1:14" ht="15">
      <c r="A109" s="81" t="s">
        <v>96</v>
      </c>
      <c r="B109" s="81"/>
      <c r="C109" s="81"/>
      <c r="D109" s="81"/>
      <c r="E109" s="81"/>
      <c r="F109" s="81"/>
      <c r="G109" s="81"/>
      <c r="H109" s="51">
        <v>370</v>
      </c>
      <c r="I109" s="37">
        <v>0</v>
      </c>
      <c r="J109" s="37" t="s">
        <v>28</v>
      </c>
      <c r="K109" s="37">
        <v>0</v>
      </c>
      <c r="L109" s="37">
        <v>0</v>
      </c>
      <c r="M109" s="37">
        <v>0</v>
      </c>
      <c r="N109" s="38">
        <v>0</v>
      </c>
    </row>
    <row r="110" spans="1:14" s="8" customFormat="1" ht="15" outlineLevel="1">
      <c r="A110" s="84" t="s">
        <v>29</v>
      </c>
      <c r="B110" s="84"/>
      <c r="C110" s="84"/>
      <c r="D110" s="84"/>
      <c r="E110" s="84"/>
      <c r="F110" s="84"/>
      <c r="G110" s="84"/>
      <c r="H110" s="41"/>
      <c r="I110" s="42"/>
      <c r="J110" s="42"/>
      <c r="K110" s="42"/>
      <c r="L110" s="42"/>
      <c r="M110" s="42"/>
      <c r="N110" s="43"/>
    </row>
    <row r="111" spans="1:14" ht="15" outlineLevel="1">
      <c r="A111" s="79" t="s">
        <v>97</v>
      </c>
      <c r="B111" s="79"/>
      <c r="C111" s="79"/>
      <c r="D111" s="79"/>
      <c r="E111" s="79"/>
      <c r="F111" s="79"/>
      <c r="G111" s="79"/>
      <c r="H111" s="51">
        <v>371</v>
      </c>
      <c r="I111" s="37">
        <v>0</v>
      </c>
      <c r="J111" s="37" t="s">
        <v>28</v>
      </c>
      <c r="K111" s="37">
        <v>0</v>
      </c>
      <c r="L111" s="37">
        <v>0</v>
      </c>
      <c r="M111" s="37" t="s">
        <v>28</v>
      </c>
      <c r="N111" s="38">
        <v>0</v>
      </c>
    </row>
    <row r="112" spans="1:14" ht="34.5" customHeight="1" outlineLevel="1">
      <c r="A112" s="79" t="s">
        <v>98</v>
      </c>
      <c r="B112" s="79"/>
      <c r="C112" s="79"/>
      <c r="D112" s="79"/>
      <c r="E112" s="79"/>
      <c r="F112" s="79"/>
      <c r="G112" s="79"/>
      <c r="H112" s="51">
        <v>372</v>
      </c>
      <c r="I112" s="37">
        <v>0</v>
      </c>
      <c r="J112" s="37" t="s">
        <v>28</v>
      </c>
      <c r="K112" s="37">
        <v>0</v>
      </c>
      <c r="L112" s="37">
        <v>0</v>
      </c>
      <c r="M112" s="37" t="s">
        <v>28</v>
      </c>
      <c r="N112" s="38">
        <v>0</v>
      </c>
    </row>
    <row r="113" spans="1:14" ht="23.25" customHeight="1" outlineLevel="1">
      <c r="A113" s="79" t="s">
        <v>99</v>
      </c>
      <c r="B113" s="79"/>
      <c r="C113" s="79"/>
      <c r="D113" s="79"/>
      <c r="E113" s="79"/>
      <c r="F113" s="79"/>
      <c r="G113" s="79"/>
      <c r="H113" s="51">
        <v>373</v>
      </c>
      <c r="I113" s="37">
        <v>0</v>
      </c>
      <c r="J113" s="37" t="s">
        <v>28</v>
      </c>
      <c r="K113" s="37">
        <v>0</v>
      </c>
      <c r="L113" s="37">
        <v>0</v>
      </c>
      <c r="M113" s="37" t="s">
        <v>28</v>
      </c>
      <c r="N113" s="38">
        <v>0</v>
      </c>
    </row>
    <row r="114" spans="1:14" s="9" customFormat="1" ht="14.25">
      <c r="A114" s="80" t="s">
        <v>100</v>
      </c>
      <c r="B114" s="80"/>
      <c r="C114" s="80"/>
      <c r="D114" s="80"/>
      <c r="E114" s="80"/>
      <c r="F114" s="80"/>
      <c r="G114" s="80"/>
      <c r="H114" s="55"/>
      <c r="I114" s="60"/>
      <c r="J114" s="60"/>
      <c r="K114" s="60"/>
      <c r="L114" s="60"/>
      <c r="M114" s="60"/>
      <c r="N114" s="61"/>
    </row>
    <row r="115" spans="1:14" ht="35.25" customHeight="1" thickBot="1">
      <c r="A115" s="81" t="s">
        <v>101</v>
      </c>
      <c r="B115" s="81"/>
      <c r="C115" s="81"/>
      <c r="D115" s="81"/>
      <c r="E115" s="81"/>
      <c r="F115" s="81"/>
      <c r="G115" s="81"/>
      <c r="H115" s="51">
        <v>400</v>
      </c>
      <c r="I115" s="29">
        <f>I73+I87+I92+I93+I94+I99+I100+I101+I109</f>
        <v>-10569266.82</v>
      </c>
      <c r="J115" s="29"/>
      <c r="K115" s="29">
        <f>K73+K87+K92+K93+K94+K99+K100+K101+K109</f>
        <v>-10569266.82</v>
      </c>
      <c r="L115" s="29">
        <f>L73+L87+L92+L93+L94+L99+L100+L101+L109</f>
        <v>3500252.69</v>
      </c>
      <c r="M115" s="29">
        <f>M73+M87+M92+M93+M94+M99+M100+M101+M109</f>
        <v>410342.35</v>
      </c>
      <c r="N115" s="29">
        <f>N73+N87+N92+N93+N94+N99+N100+N101+N109</f>
        <v>3910595.04</v>
      </c>
    </row>
    <row r="116" spans="1:14" s="9" customFormat="1" ht="14.25">
      <c r="A116" s="80" t="s">
        <v>102</v>
      </c>
      <c r="B116" s="80"/>
      <c r="C116" s="80"/>
      <c r="D116" s="80"/>
      <c r="E116" s="80"/>
      <c r="F116" s="80"/>
      <c r="G116" s="92"/>
      <c r="H116" s="55"/>
      <c r="I116" s="56"/>
      <c r="J116" s="56"/>
      <c r="K116" s="56"/>
      <c r="L116" s="56"/>
      <c r="M116" s="56"/>
      <c r="N116" s="57"/>
    </row>
    <row r="117" spans="1:14" ht="15.75" thickBot="1">
      <c r="A117" s="90" t="s">
        <v>103</v>
      </c>
      <c r="B117" s="90"/>
      <c r="C117" s="90"/>
      <c r="D117" s="90"/>
      <c r="E117" s="90"/>
      <c r="F117" s="90"/>
      <c r="G117" s="91"/>
      <c r="H117" s="58">
        <v>410</v>
      </c>
      <c r="I117" s="35">
        <f>I71+I115</f>
        <v>223728015.38000003</v>
      </c>
      <c r="J117" s="35"/>
      <c r="K117" s="35">
        <f>K71+K115</f>
        <v>223728015.38000003</v>
      </c>
      <c r="L117" s="35">
        <f>L71+L115</f>
        <v>243110949.81000003</v>
      </c>
      <c r="M117" s="35">
        <f>M71+M115</f>
        <v>410342.35</v>
      </c>
      <c r="N117" s="35">
        <f>N71+N115</f>
        <v>243521292.16000003</v>
      </c>
    </row>
    <row r="118" s="8" customFormat="1" ht="12">
      <c r="N118" s="22" t="s">
        <v>104</v>
      </c>
    </row>
    <row r="119" spans="1:14" s="14" customFormat="1" ht="12">
      <c r="A119" s="87" t="s">
        <v>105</v>
      </c>
      <c r="B119" s="87"/>
      <c r="C119" s="87"/>
      <c r="D119" s="87"/>
      <c r="E119" s="87"/>
      <c r="F119" s="87"/>
      <c r="G119" s="87"/>
      <c r="H119" s="88" t="s">
        <v>20</v>
      </c>
      <c r="I119" s="11" t="s">
        <v>21</v>
      </c>
      <c r="J119" s="12"/>
      <c r="K119" s="12"/>
      <c r="L119" s="11" t="s">
        <v>22</v>
      </c>
      <c r="M119" s="12"/>
      <c r="N119" s="13"/>
    </row>
    <row r="120" spans="1:14" s="14" customFormat="1" ht="24">
      <c r="A120" s="87"/>
      <c r="B120" s="87"/>
      <c r="C120" s="87"/>
      <c r="D120" s="87"/>
      <c r="E120" s="87"/>
      <c r="F120" s="87"/>
      <c r="G120" s="87"/>
      <c r="H120" s="88"/>
      <c r="I120" s="15" t="s">
        <v>23</v>
      </c>
      <c r="J120" s="15" t="s">
        <v>24</v>
      </c>
      <c r="K120" s="15" t="s">
        <v>25</v>
      </c>
      <c r="L120" s="15" t="s">
        <v>23</v>
      </c>
      <c r="M120" s="15" t="s">
        <v>24</v>
      </c>
      <c r="N120" s="16" t="s">
        <v>25</v>
      </c>
    </row>
    <row r="121" spans="1:14" s="19" customFormat="1" ht="12">
      <c r="A121" s="89">
        <v>1</v>
      </c>
      <c r="B121" s="89"/>
      <c r="C121" s="89"/>
      <c r="D121" s="89"/>
      <c r="E121" s="89"/>
      <c r="F121" s="89"/>
      <c r="G121" s="89"/>
      <c r="H121" s="17">
        <v>2</v>
      </c>
      <c r="I121" s="17">
        <v>3</v>
      </c>
      <c r="J121" s="17">
        <v>4</v>
      </c>
      <c r="K121" s="17">
        <v>5</v>
      </c>
      <c r="L121" s="17">
        <v>6</v>
      </c>
      <c r="M121" s="17">
        <v>7</v>
      </c>
      <c r="N121" s="18">
        <v>8</v>
      </c>
    </row>
    <row r="122" spans="1:14" s="9" customFormat="1" ht="15">
      <c r="A122" s="83" t="s">
        <v>106</v>
      </c>
      <c r="B122" s="83"/>
      <c r="C122" s="83"/>
      <c r="D122" s="83"/>
      <c r="E122" s="83"/>
      <c r="F122" s="83"/>
      <c r="G122" s="83"/>
      <c r="H122" s="41"/>
      <c r="I122" s="62"/>
      <c r="J122" s="62"/>
      <c r="K122" s="62"/>
      <c r="L122" s="62"/>
      <c r="M122" s="62"/>
      <c r="N122" s="63"/>
    </row>
    <row r="123" spans="1:14" ht="15">
      <c r="A123" s="81" t="s">
        <v>107</v>
      </c>
      <c r="B123" s="81"/>
      <c r="C123" s="81"/>
      <c r="D123" s="81"/>
      <c r="E123" s="81"/>
      <c r="F123" s="81"/>
      <c r="G123" s="81"/>
      <c r="H123" s="51">
        <v>470</v>
      </c>
      <c r="I123" s="37">
        <v>0</v>
      </c>
      <c r="J123" s="37" t="s">
        <v>28</v>
      </c>
      <c r="K123" s="37">
        <v>0</v>
      </c>
      <c r="L123" s="37">
        <v>0</v>
      </c>
      <c r="M123" s="37">
        <v>0</v>
      </c>
      <c r="N123" s="38">
        <v>0</v>
      </c>
    </row>
    <row r="124" spans="1:14" ht="15" outlineLevel="1">
      <c r="A124" s="84" t="s">
        <v>29</v>
      </c>
      <c r="B124" s="84"/>
      <c r="C124" s="84"/>
      <c r="D124" s="84"/>
      <c r="E124" s="84"/>
      <c r="F124" s="84"/>
      <c r="G124" s="84"/>
      <c r="H124" s="41"/>
      <c r="I124" s="42"/>
      <c r="J124" s="42"/>
      <c r="K124" s="42"/>
      <c r="L124" s="42"/>
      <c r="M124" s="42"/>
      <c r="N124" s="43"/>
    </row>
    <row r="125" spans="1:14" ht="15.75" customHeight="1" outlineLevel="1">
      <c r="A125" s="79" t="s">
        <v>108</v>
      </c>
      <c r="B125" s="79"/>
      <c r="C125" s="79"/>
      <c r="D125" s="79"/>
      <c r="E125" s="79"/>
      <c r="F125" s="79"/>
      <c r="G125" s="79"/>
      <c r="H125" s="51">
        <v>471</v>
      </c>
      <c r="I125" s="37">
        <v>0</v>
      </c>
      <c r="J125" s="37" t="s">
        <v>28</v>
      </c>
      <c r="K125" s="37">
        <v>0</v>
      </c>
      <c r="L125" s="37">
        <v>0</v>
      </c>
      <c r="M125" s="37" t="s">
        <v>28</v>
      </c>
      <c r="N125" s="38">
        <v>0</v>
      </c>
    </row>
    <row r="126" spans="1:14" ht="33.75" customHeight="1" outlineLevel="1">
      <c r="A126" s="79" t="s">
        <v>109</v>
      </c>
      <c r="B126" s="79"/>
      <c r="C126" s="79"/>
      <c r="D126" s="79"/>
      <c r="E126" s="79"/>
      <c r="F126" s="79"/>
      <c r="G126" s="79"/>
      <c r="H126" s="51">
        <v>472</v>
      </c>
      <c r="I126" s="37">
        <v>0</v>
      </c>
      <c r="J126" s="37" t="s">
        <v>28</v>
      </c>
      <c r="K126" s="37">
        <v>0</v>
      </c>
      <c r="L126" s="37">
        <v>0</v>
      </c>
      <c r="M126" s="37" t="s">
        <v>28</v>
      </c>
      <c r="N126" s="38">
        <v>0</v>
      </c>
    </row>
    <row r="127" spans="1:14" ht="28.5" customHeight="1" outlineLevel="1">
      <c r="A127" s="79" t="s">
        <v>110</v>
      </c>
      <c r="B127" s="79"/>
      <c r="C127" s="79"/>
      <c r="D127" s="79"/>
      <c r="E127" s="79"/>
      <c r="F127" s="79"/>
      <c r="G127" s="79"/>
      <c r="H127" s="51">
        <v>473</v>
      </c>
      <c r="I127" s="37">
        <v>0</v>
      </c>
      <c r="J127" s="37" t="s">
        <v>28</v>
      </c>
      <c r="K127" s="37">
        <v>0</v>
      </c>
      <c r="L127" s="37">
        <v>0</v>
      </c>
      <c r="M127" s="37" t="s">
        <v>28</v>
      </c>
      <c r="N127" s="38">
        <v>0</v>
      </c>
    </row>
    <row r="128" spans="1:14" ht="29.25" customHeight="1" outlineLevel="1">
      <c r="A128" s="79" t="s">
        <v>111</v>
      </c>
      <c r="B128" s="79"/>
      <c r="C128" s="79"/>
      <c r="D128" s="79"/>
      <c r="E128" s="79"/>
      <c r="F128" s="79"/>
      <c r="G128" s="79"/>
      <c r="H128" s="51">
        <v>474</v>
      </c>
      <c r="I128" s="29">
        <v>0</v>
      </c>
      <c r="J128" s="29" t="s">
        <v>28</v>
      </c>
      <c r="K128" s="29">
        <v>0</v>
      </c>
      <c r="L128" s="29">
        <v>0</v>
      </c>
      <c r="M128" s="29" t="s">
        <v>28</v>
      </c>
      <c r="N128" s="30">
        <v>0</v>
      </c>
    </row>
    <row r="129" spans="1:14" ht="21" customHeight="1">
      <c r="A129" s="81" t="s">
        <v>112</v>
      </c>
      <c r="B129" s="81"/>
      <c r="C129" s="81"/>
      <c r="D129" s="81"/>
      <c r="E129" s="81"/>
      <c r="F129" s="81"/>
      <c r="G129" s="81"/>
      <c r="H129" s="51">
        <v>490</v>
      </c>
      <c r="I129" s="29">
        <f>4147.09+11418.41+2337504.03</f>
        <v>2353069.53</v>
      </c>
      <c r="J129" s="29" t="s">
        <v>28</v>
      </c>
      <c r="K129" s="29">
        <f>I129</f>
        <v>2353069.53</v>
      </c>
      <c r="L129" s="29">
        <f>273026.88+1+844492.39</f>
        <v>1117520.27</v>
      </c>
      <c r="M129" s="29">
        <v>0</v>
      </c>
      <c r="N129" s="30">
        <f>L129</f>
        <v>1117520.27</v>
      </c>
    </row>
    <row r="130" spans="1:14" s="8" customFormat="1" ht="15">
      <c r="A130" s="81" t="s">
        <v>113</v>
      </c>
      <c r="B130" s="81"/>
      <c r="C130" s="81"/>
      <c r="D130" s="81"/>
      <c r="E130" s="81"/>
      <c r="F130" s="81"/>
      <c r="G130" s="81"/>
      <c r="H130" s="51">
        <v>510</v>
      </c>
      <c r="I130" s="29">
        <f>6391.96+81468.87</f>
        <v>87860.83</v>
      </c>
      <c r="J130" s="29" t="s">
        <v>28</v>
      </c>
      <c r="K130" s="29">
        <f aca="true" t="shared" si="1" ref="K130:K137">I130</f>
        <v>87860.83</v>
      </c>
      <c r="L130" s="29">
        <f>518672.57+127495.18+356114.81</f>
        <v>1002282.56</v>
      </c>
      <c r="M130" s="29">
        <v>0</v>
      </c>
      <c r="N130" s="30">
        <f aca="true" t="shared" si="2" ref="N130:N137">L130</f>
        <v>1002282.56</v>
      </c>
    </row>
    <row r="131" spans="1:14" s="8" customFormat="1" ht="15" outlineLevel="1">
      <c r="A131" s="84" t="s">
        <v>38</v>
      </c>
      <c r="B131" s="84"/>
      <c r="C131" s="84"/>
      <c r="D131" s="84"/>
      <c r="E131" s="84"/>
      <c r="F131" s="84"/>
      <c r="G131" s="84"/>
      <c r="H131" s="41"/>
      <c r="I131" s="49"/>
      <c r="J131" s="49"/>
      <c r="K131" s="29"/>
      <c r="L131" s="49"/>
      <c r="M131" s="49"/>
      <c r="N131" s="30"/>
    </row>
    <row r="132" spans="1:14" ht="27.75" customHeight="1" outlineLevel="1">
      <c r="A132" s="79" t="s">
        <v>114</v>
      </c>
      <c r="B132" s="79"/>
      <c r="C132" s="79"/>
      <c r="D132" s="79"/>
      <c r="E132" s="79"/>
      <c r="F132" s="79"/>
      <c r="G132" s="79"/>
      <c r="H132" s="51">
        <v>511</v>
      </c>
      <c r="I132" s="29">
        <v>5387.75</v>
      </c>
      <c r="J132" s="29" t="s">
        <v>28</v>
      </c>
      <c r="K132" s="29">
        <f t="shared" si="1"/>
        <v>5387.75</v>
      </c>
      <c r="L132" s="29">
        <f>152344+78429+137427</f>
        <v>368200</v>
      </c>
      <c r="M132" s="29" t="s">
        <v>28</v>
      </c>
      <c r="N132" s="30">
        <f t="shared" si="2"/>
        <v>368200</v>
      </c>
    </row>
    <row r="133" spans="1:14" ht="31.5" customHeight="1" outlineLevel="1">
      <c r="A133" s="79" t="s">
        <v>115</v>
      </c>
      <c r="B133" s="79"/>
      <c r="C133" s="79"/>
      <c r="D133" s="79"/>
      <c r="E133" s="79"/>
      <c r="F133" s="79"/>
      <c r="G133" s="79"/>
      <c r="H133" s="51">
        <v>512</v>
      </c>
      <c r="I133" s="29">
        <f>244.14+9535.76</f>
        <v>9779.9</v>
      </c>
      <c r="J133" s="29" t="s">
        <v>28</v>
      </c>
      <c r="K133" s="29">
        <f t="shared" si="1"/>
        <v>9779.9</v>
      </c>
      <c r="L133" s="29">
        <f>35105.06+797.68+2294.6</f>
        <v>38197.34</v>
      </c>
      <c r="M133" s="29" t="s">
        <v>28</v>
      </c>
      <c r="N133" s="30">
        <f t="shared" si="2"/>
        <v>38197.34</v>
      </c>
    </row>
    <row r="134" spans="1:14" ht="30" customHeight="1" outlineLevel="1">
      <c r="A134" s="79" t="s">
        <v>116</v>
      </c>
      <c r="B134" s="79"/>
      <c r="C134" s="79"/>
      <c r="D134" s="79"/>
      <c r="E134" s="79"/>
      <c r="F134" s="79"/>
      <c r="G134" s="79"/>
      <c r="H134" s="51">
        <v>513</v>
      </c>
      <c r="I134" s="29">
        <v>0</v>
      </c>
      <c r="J134" s="29" t="s">
        <v>28</v>
      </c>
      <c r="K134" s="29">
        <f t="shared" si="1"/>
        <v>0</v>
      </c>
      <c r="L134" s="29">
        <v>0</v>
      </c>
      <c r="M134" s="29" t="s">
        <v>28</v>
      </c>
      <c r="N134" s="30">
        <f t="shared" si="2"/>
        <v>0</v>
      </c>
    </row>
    <row r="135" spans="1:14" ht="30" customHeight="1" outlineLevel="1">
      <c r="A135" s="79" t="s">
        <v>117</v>
      </c>
      <c r="B135" s="79"/>
      <c r="C135" s="79"/>
      <c r="D135" s="79"/>
      <c r="E135" s="79"/>
      <c r="F135" s="79"/>
      <c r="G135" s="79"/>
      <c r="H135" s="51">
        <v>514</v>
      </c>
      <c r="I135" s="29">
        <v>0</v>
      </c>
      <c r="J135" s="29" t="s">
        <v>28</v>
      </c>
      <c r="K135" s="29">
        <f t="shared" si="1"/>
        <v>0</v>
      </c>
      <c r="L135" s="29">
        <v>0</v>
      </c>
      <c r="M135" s="29" t="s">
        <v>28</v>
      </c>
      <c r="N135" s="30">
        <f t="shared" si="2"/>
        <v>0</v>
      </c>
    </row>
    <row r="136" spans="1:14" ht="32.25" customHeight="1" outlineLevel="1">
      <c r="A136" s="79" t="s">
        <v>118</v>
      </c>
      <c r="B136" s="79"/>
      <c r="C136" s="79"/>
      <c r="D136" s="79"/>
      <c r="E136" s="79"/>
      <c r="F136" s="79"/>
      <c r="G136" s="79"/>
      <c r="H136" s="51">
        <v>515</v>
      </c>
      <c r="I136" s="29">
        <v>0</v>
      </c>
      <c r="J136" s="29" t="s">
        <v>28</v>
      </c>
      <c r="K136" s="29">
        <f t="shared" si="1"/>
        <v>0</v>
      </c>
      <c r="L136" s="29">
        <v>0</v>
      </c>
      <c r="M136" s="29" t="s">
        <v>28</v>
      </c>
      <c r="N136" s="30">
        <f t="shared" si="2"/>
        <v>0</v>
      </c>
    </row>
    <row r="137" spans="1:14" ht="44.25" customHeight="1" outlineLevel="1" thickBot="1">
      <c r="A137" s="86" t="s">
        <v>119</v>
      </c>
      <c r="B137" s="86"/>
      <c r="C137" s="86"/>
      <c r="D137" s="86"/>
      <c r="E137" s="86"/>
      <c r="F137" s="86"/>
      <c r="G137" s="86"/>
      <c r="H137" s="68">
        <v>516</v>
      </c>
      <c r="I137" s="69">
        <f>760.07+71933.11</f>
        <v>72693.18000000001</v>
      </c>
      <c r="J137" s="69" t="s">
        <v>28</v>
      </c>
      <c r="K137" s="69">
        <f t="shared" si="1"/>
        <v>72693.18000000001</v>
      </c>
      <c r="L137" s="69">
        <f>331223.51+48268.5+216393.21</f>
        <v>595885.22</v>
      </c>
      <c r="M137" s="69" t="s">
        <v>28</v>
      </c>
      <c r="N137" s="70">
        <f t="shared" si="2"/>
        <v>595885.22</v>
      </c>
    </row>
    <row r="138" s="8" customFormat="1" ht="12">
      <c r="N138" s="22" t="s">
        <v>120</v>
      </c>
    </row>
    <row r="139" spans="1:14" ht="12">
      <c r="A139" s="87" t="s">
        <v>105</v>
      </c>
      <c r="B139" s="87"/>
      <c r="C139" s="87"/>
      <c r="D139" s="87"/>
      <c r="E139" s="87"/>
      <c r="F139" s="87"/>
      <c r="G139" s="87"/>
      <c r="H139" s="88" t="s">
        <v>20</v>
      </c>
      <c r="I139" s="11" t="s">
        <v>21</v>
      </c>
      <c r="J139" s="12"/>
      <c r="K139" s="12"/>
      <c r="L139" s="11" t="s">
        <v>22</v>
      </c>
      <c r="M139" s="12"/>
      <c r="N139" s="13"/>
    </row>
    <row r="140" spans="1:14" ht="24">
      <c r="A140" s="87"/>
      <c r="B140" s="87"/>
      <c r="C140" s="87"/>
      <c r="D140" s="87"/>
      <c r="E140" s="87"/>
      <c r="F140" s="87"/>
      <c r="G140" s="87"/>
      <c r="H140" s="88"/>
      <c r="I140" s="15" t="s">
        <v>23</v>
      </c>
      <c r="J140" s="15" t="s">
        <v>24</v>
      </c>
      <c r="K140" s="15" t="s">
        <v>25</v>
      </c>
      <c r="L140" s="15" t="s">
        <v>23</v>
      </c>
      <c r="M140" s="15" t="s">
        <v>24</v>
      </c>
      <c r="N140" s="16" t="s">
        <v>25</v>
      </c>
    </row>
    <row r="141" spans="1:14" ht="12">
      <c r="A141" s="89">
        <v>1</v>
      </c>
      <c r="B141" s="89"/>
      <c r="C141" s="89"/>
      <c r="D141" s="89"/>
      <c r="E141" s="89"/>
      <c r="F141" s="89"/>
      <c r="G141" s="89"/>
      <c r="H141" s="17">
        <v>2</v>
      </c>
      <c r="I141" s="17">
        <v>3</v>
      </c>
      <c r="J141" s="17">
        <v>4</v>
      </c>
      <c r="K141" s="17">
        <v>5</v>
      </c>
      <c r="L141" s="17">
        <v>6</v>
      </c>
      <c r="M141" s="17">
        <v>7</v>
      </c>
      <c r="N141" s="18">
        <v>8</v>
      </c>
    </row>
    <row r="142" spans="1:14" ht="15">
      <c r="A142" s="81" t="s">
        <v>121</v>
      </c>
      <c r="B142" s="81"/>
      <c r="C142" s="81"/>
      <c r="D142" s="81"/>
      <c r="E142" s="81"/>
      <c r="F142" s="81"/>
      <c r="G142" s="81"/>
      <c r="H142" s="51">
        <v>530</v>
      </c>
      <c r="I142" s="29">
        <v>0</v>
      </c>
      <c r="J142" s="29">
        <v>0</v>
      </c>
      <c r="K142" s="29">
        <v>0</v>
      </c>
      <c r="L142" s="29">
        <f>L146</f>
        <v>5103.22</v>
      </c>
      <c r="M142" s="29">
        <f>M144</f>
        <v>410342.35</v>
      </c>
      <c r="N142" s="30">
        <f>N144+N146</f>
        <v>415445.56999999995</v>
      </c>
    </row>
    <row r="143" spans="1:14" ht="15" outlineLevel="1">
      <c r="A143" s="84" t="s">
        <v>38</v>
      </c>
      <c r="B143" s="84"/>
      <c r="C143" s="84"/>
      <c r="D143" s="84"/>
      <c r="E143" s="84"/>
      <c r="F143" s="84"/>
      <c r="G143" s="84"/>
      <c r="H143" s="41"/>
      <c r="I143" s="49"/>
      <c r="J143" s="49"/>
      <c r="K143" s="49"/>
      <c r="L143" s="49"/>
      <c r="M143" s="49"/>
      <c r="N143" s="50"/>
    </row>
    <row r="144" spans="1:14" ht="33" customHeight="1" outlineLevel="1">
      <c r="A144" s="79" t="s">
        <v>122</v>
      </c>
      <c r="B144" s="79"/>
      <c r="C144" s="79"/>
      <c r="D144" s="79"/>
      <c r="E144" s="79"/>
      <c r="F144" s="79"/>
      <c r="G144" s="79"/>
      <c r="H144" s="51">
        <v>531</v>
      </c>
      <c r="I144" s="64" t="s">
        <v>123</v>
      </c>
      <c r="J144" s="29">
        <v>0</v>
      </c>
      <c r="K144" s="29">
        <v>0</v>
      </c>
      <c r="L144" s="64" t="s">
        <v>123</v>
      </c>
      <c r="M144" s="29">
        <v>410342.35</v>
      </c>
      <c r="N144" s="30">
        <f>M144</f>
        <v>410342.35</v>
      </c>
    </row>
    <row r="145" spans="1:14" ht="15" outlineLevel="1">
      <c r="A145" s="79" t="s">
        <v>124</v>
      </c>
      <c r="B145" s="79"/>
      <c r="C145" s="79"/>
      <c r="D145" s="79"/>
      <c r="E145" s="79"/>
      <c r="F145" s="79"/>
      <c r="G145" s="79"/>
      <c r="H145" s="51">
        <v>532</v>
      </c>
      <c r="I145" s="29">
        <v>0</v>
      </c>
      <c r="J145" s="29" t="s">
        <v>28</v>
      </c>
      <c r="K145" s="29">
        <v>0</v>
      </c>
      <c r="L145" s="29">
        <v>0</v>
      </c>
      <c r="M145" s="29" t="s">
        <v>28</v>
      </c>
      <c r="N145" s="30">
        <v>0</v>
      </c>
    </row>
    <row r="146" spans="1:14" ht="29.25" customHeight="1" outlineLevel="1">
      <c r="A146" s="79" t="s">
        <v>125</v>
      </c>
      <c r="B146" s="79"/>
      <c r="C146" s="79"/>
      <c r="D146" s="79"/>
      <c r="E146" s="79"/>
      <c r="F146" s="79"/>
      <c r="G146" s="79"/>
      <c r="H146" s="51">
        <v>533</v>
      </c>
      <c r="I146" s="29">
        <v>0</v>
      </c>
      <c r="J146" s="29" t="s">
        <v>28</v>
      </c>
      <c r="K146" s="29">
        <v>0</v>
      </c>
      <c r="L146" s="29">
        <v>5103.22</v>
      </c>
      <c r="M146" s="29" t="s">
        <v>28</v>
      </c>
      <c r="N146" s="30">
        <f>L146</f>
        <v>5103.22</v>
      </c>
    </row>
    <row r="147" spans="1:14" ht="15" outlineLevel="1">
      <c r="A147" s="79" t="s">
        <v>126</v>
      </c>
      <c r="B147" s="79"/>
      <c r="C147" s="79"/>
      <c r="D147" s="79"/>
      <c r="E147" s="79"/>
      <c r="F147" s="79"/>
      <c r="G147" s="79"/>
      <c r="H147" s="51">
        <v>534</v>
      </c>
      <c r="I147" s="29">
        <v>0</v>
      </c>
      <c r="J147" s="29" t="s">
        <v>28</v>
      </c>
      <c r="K147" s="29">
        <v>0</v>
      </c>
      <c r="L147" s="29">
        <v>0</v>
      </c>
      <c r="M147" s="29" t="s">
        <v>28</v>
      </c>
      <c r="N147" s="30">
        <v>0</v>
      </c>
    </row>
    <row r="148" spans="1:14" s="9" customFormat="1" ht="14.25">
      <c r="A148" s="85" t="s">
        <v>127</v>
      </c>
      <c r="B148" s="85"/>
      <c r="C148" s="85"/>
      <c r="D148" s="85"/>
      <c r="E148" s="85"/>
      <c r="F148" s="85"/>
      <c r="G148" s="85"/>
      <c r="H148" s="65"/>
      <c r="I148" s="66"/>
      <c r="J148" s="66"/>
      <c r="K148" s="66"/>
      <c r="L148" s="66"/>
      <c r="M148" s="66"/>
      <c r="N148" s="67"/>
    </row>
    <row r="149" spans="1:14" ht="15">
      <c r="A149" s="81" t="s">
        <v>128</v>
      </c>
      <c r="B149" s="81"/>
      <c r="C149" s="81"/>
      <c r="D149" s="81"/>
      <c r="E149" s="81"/>
      <c r="F149" s="81"/>
      <c r="G149" s="81"/>
      <c r="H149" s="58">
        <v>600</v>
      </c>
      <c r="I149" s="35">
        <f>I123+I129+I130+I142</f>
        <v>2440930.36</v>
      </c>
      <c r="J149" s="35"/>
      <c r="K149" s="35">
        <f>K123+K129+K130+K142</f>
        <v>2440930.36</v>
      </c>
      <c r="L149" s="35">
        <f>L123+L129+L130+L142</f>
        <v>2124906.0500000003</v>
      </c>
      <c r="M149" s="35">
        <f>M123+M129+M130+M142</f>
        <v>410342.35</v>
      </c>
      <c r="N149" s="35">
        <f>N123+N129+N130+N142</f>
        <v>2535248.4</v>
      </c>
    </row>
    <row r="150" spans="1:14" s="9" customFormat="1" ht="14.25">
      <c r="A150" s="83" t="s">
        <v>129</v>
      </c>
      <c r="B150" s="83"/>
      <c r="C150" s="83"/>
      <c r="D150" s="83"/>
      <c r="E150" s="83"/>
      <c r="F150" s="83"/>
      <c r="G150" s="83"/>
      <c r="H150" s="55"/>
      <c r="I150" s="56"/>
      <c r="J150" s="56"/>
      <c r="K150" s="56"/>
      <c r="L150" s="56"/>
      <c r="M150" s="56"/>
      <c r="N150" s="57"/>
    </row>
    <row r="151" spans="1:14" ht="15">
      <c r="A151" s="81" t="s">
        <v>130</v>
      </c>
      <c r="B151" s="81"/>
      <c r="C151" s="81"/>
      <c r="D151" s="81"/>
      <c r="E151" s="81"/>
      <c r="F151" s="81"/>
      <c r="G151" s="81"/>
      <c r="H151" s="51">
        <v>620</v>
      </c>
      <c r="I151" s="29">
        <f>I153</f>
        <v>221287085.01999998</v>
      </c>
      <c r="J151" s="29" t="s">
        <v>28</v>
      </c>
      <c r="K151" s="29">
        <f>K153</f>
        <v>221287085.01999998</v>
      </c>
      <c r="L151" s="29">
        <f>L153-L155</f>
        <v>240986043.76</v>
      </c>
      <c r="M151" s="29">
        <v>0</v>
      </c>
      <c r="N151" s="30">
        <f>N153-N155</f>
        <v>240986043.76</v>
      </c>
    </row>
    <row r="152" spans="1:14" ht="15" outlineLevel="1">
      <c r="A152" s="84" t="s">
        <v>38</v>
      </c>
      <c r="B152" s="84"/>
      <c r="C152" s="84"/>
      <c r="D152" s="84"/>
      <c r="E152" s="84"/>
      <c r="F152" s="84"/>
      <c r="G152" s="84"/>
      <c r="H152" s="65"/>
      <c r="I152" s="66"/>
      <c r="J152" s="66"/>
      <c r="K152" s="66"/>
      <c r="L152" s="66"/>
      <c r="M152" s="66"/>
      <c r="N152" s="67"/>
    </row>
    <row r="153" spans="1:14" ht="30.75" customHeight="1" outlineLevel="1">
      <c r="A153" s="79" t="s">
        <v>131</v>
      </c>
      <c r="B153" s="79"/>
      <c r="C153" s="79"/>
      <c r="D153" s="79"/>
      <c r="E153" s="79"/>
      <c r="F153" s="79"/>
      <c r="G153" s="79"/>
      <c r="H153" s="51">
        <v>623</v>
      </c>
      <c r="I153" s="29">
        <f>7987523.68+121759.08+213177802.26</f>
        <v>221287085.01999998</v>
      </c>
      <c r="J153" s="29" t="s">
        <v>28</v>
      </c>
      <c r="K153" s="29">
        <f>I153</f>
        <v>221287085.01999998</v>
      </c>
      <c r="L153" s="29">
        <f>8049211.06-61707.65+232998540.35</f>
        <v>240986043.76</v>
      </c>
      <c r="M153" s="29" t="s">
        <v>28</v>
      </c>
      <c r="N153" s="30">
        <f>L153</f>
        <v>240986043.76</v>
      </c>
    </row>
    <row r="154" spans="1:14" ht="21" customHeight="1" outlineLevel="1">
      <c r="A154" s="79" t="s">
        <v>132</v>
      </c>
      <c r="B154" s="79"/>
      <c r="C154" s="79"/>
      <c r="D154" s="79"/>
      <c r="E154" s="79"/>
      <c r="F154" s="79"/>
      <c r="G154" s="79"/>
      <c r="H154" s="51">
        <v>624</v>
      </c>
      <c r="I154" s="29">
        <v>0</v>
      </c>
      <c r="J154" s="29" t="s">
        <v>28</v>
      </c>
      <c r="K154" s="29">
        <v>0</v>
      </c>
      <c r="L154" s="29">
        <v>0</v>
      </c>
      <c r="M154" s="29" t="s">
        <v>28</v>
      </c>
      <c r="N154" s="30">
        <v>0</v>
      </c>
    </row>
    <row r="155" spans="1:14" ht="24" customHeight="1" outlineLevel="1">
      <c r="A155" s="79" t="s">
        <v>133</v>
      </c>
      <c r="B155" s="79"/>
      <c r="C155" s="79"/>
      <c r="D155" s="79"/>
      <c r="E155" s="79"/>
      <c r="F155" s="79"/>
      <c r="G155" s="79"/>
      <c r="H155" s="51">
        <v>625</v>
      </c>
      <c r="I155" s="29">
        <v>0</v>
      </c>
      <c r="J155" s="29" t="s">
        <v>28</v>
      </c>
      <c r="K155" s="29">
        <v>0</v>
      </c>
      <c r="L155" s="29"/>
      <c r="M155" s="29" t="s">
        <v>28</v>
      </c>
      <c r="N155" s="30">
        <f>L155</f>
        <v>0</v>
      </c>
    </row>
    <row r="156" spans="1:14" s="9" customFormat="1" ht="14.25">
      <c r="A156" s="80" t="s">
        <v>102</v>
      </c>
      <c r="B156" s="80"/>
      <c r="C156" s="80"/>
      <c r="D156" s="80"/>
      <c r="E156" s="80"/>
      <c r="F156" s="80"/>
      <c r="G156" s="80"/>
      <c r="H156" s="55"/>
      <c r="I156" s="56"/>
      <c r="J156" s="56"/>
      <c r="K156" s="56"/>
      <c r="L156" s="56"/>
      <c r="M156" s="56"/>
      <c r="N156" s="57"/>
    </row>
    <row r="157" spans="1:14" ht="27" customHeight="1" thickBot="1">
      <c r="A157" s="81" t="s">
        <v>134</v>
      </c>
      <c r="B157" s="81"/>
      <c r="C157" s="81"/>
      <c r="D157" s="81"/>
      <c r="E157" s="81"/>
      <c r="F157" s="81"/>
      <c r="G157" s="81"/>
      <c r="H157" s="58">
        <v>900</v>
      </c>
      <c r="I157" s="35">
        <f>I149+I151</f>
        <v>223728015.38</v>
      </c>
      <c r="J157" s="35"/>
      <c r="K157" s="35">
        <f>K149+K151</f>
        <v>223728015.38</v>
      </c>
      <c r="L157" s="35">
        <f>L149+L151</f>
        <v>243110949.81</v>
      </c>
      <c r="M157" s="35">
        <f>M149+M151</f>
        <v>410342.35</v>
      </c>
      <c r="N157" s="35">
        <f>N149+N151</f>
        <v>243521292.16</v>
      </c>
    </row>
    <row r="158" spans="9:14" ht="12" hidden="1">
      <c r="I158" s="24">
        <f aca="true" t="shared" si="3" ref="I158:N158">I117-I157</f>
        <v>0</v>
      </c>
      <c r="J158" s="24">
        <f t="shared" si="3"/>
        <v>0</v>
      </c>
      <c r="K158" s="24">
        <f t="shared" si="3"/>
        <v>0</v>
      </c>
      <c r="L158" s="24">
        <f t="shared" si="3"/>
        <v>0</v>
      </c>
      <c r="M158" s="24">
        <f t="shared" si="3"/>
        <v>0</v>
      </c>
      <c r="N158" s="24">
        <f t="shared" si="3"/>
        <v>0</v>
      </c>
    </row>
    <row r="159" spans="1:14" ht="12">
      <c r="A159" s="82" t="s">
        <v>135</v>
      </c>
      <c r="B159" s="82"/>
      <c r="C159" s="82"/>
      <c r="D159" s="82"/>
      <c r="E159" s="82"/>
      <c r="F159" s="82"/>
      <c r="G159" s="82"/>
      <c r="H159" s="82"/>
      <c r="I159" s="21"/>
      <c r="J159" s="21"/>
      <c r="K159" s="21"/>
      <c r="L159" s="21"/>
      <c r="M159" s="21"/>
      <c r="N159" s="78"/>
    </row>
  </sheetData>
  <sheetProtection/>
  <mergeCells count="149">
    <mergeCell ref="A1:G1"/>
    <mergeCell ref="A2:G2"/>
    <mergeCell ref="A3:G3"/>
    <mergeCell ref="A5:N5"/>
    <mergeCell ref="A7:G10"/>
    <mergeCell ref="I9:L10"/>
    <mergeCell ref="A11:G11"/>
    <mergeCell ref="I11:L11"/>
    <mergeCell ref="A12:G12"/>
    <mergeCell ref="A13:C13"/>
    <mergeCell ref="D13:E13"/>
    <mergeCell ref="A15:G16"/>
    <mergeCell ref="H15:H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4:G35"/>
    <mergeCell ref="H34:H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8:G59"/>
    <mergeCell ref="H58:H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75:G75"/>
    <mergeCell ref="A76:G76"/>
    <mergeCell ref="A77:G77"/>
    <mergeCell ref="A78:G78"/>
    <mergeCell ref="A80:G81"/>
    <mergeCell ref="H80:H81"/>
    <mergeCell ref="A82:G82"/>
    <mergeCell ref="A83:G83"/>
    <mergeCell ref="A84:G84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104:G104"/>
    <mergeCell ref="A106:G107"/>
    <mergeCell ref="H106:H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9:G120"/>
    <mergeCell ref="H119:H120"/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9:G140"/>
    <mergeCell ref="H139:H140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55:G155"/>
    <mergeCell ref="A156:G156"/>
    <mergeCell ref="A157:G157"/>
    <mergeCell ref="A159:H159"/>
    <mergeCell ref="A149:G149"/>
    <mergeCell ref="A150:G150"/>
    <mergeCell ref="A151:G151"/>
    <mergeCell ref="A152:G152"/>
    <mergeCell ref="A153:G153"/>
    <mergeCell ref="A154:G154"/>
  </mergeCells>
  <printOptions/>
  <pageMargins left="0.5511811023622047" right="0.35433070866141736" top="0.3937007874015748" bottom="0.3937007874015748" header="0.5118110236220472" footer="0.5118110236220472"/>
  <pageSetup fitToHeight="4" horizontalDpi="600" verticalDpi="600" orientation="landscape" paperSize="9" scale="80" r:id="rId1"/>
  <rowBreaks count="6" manualBreakCount="6">
    <brk id="32" max="255" man="1"/>
    <brk id="56" max="255" man="1"/>
    <brk id="78" max="255" man="1"/>
    <brk id="104" max="255" man="1"/>
    <brk id="117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Пинкевич</dc:creator>
  <cp:keywords/>
  <dc:description/>
  <cp:lastModifiedBy>Пинкевич</cp:lastModifiedBy>
  <cp:lastPrinted>2015-01-29T08:11:15Z</cp:lastPrinted>
  <dcterms:created xsi:type="dcterms:W3CDTF">2015-01-21T09:43:48Z</dcterms:created>
  <dcterms:modified xsi:type="dcterms:W3CDTF">2015-01-29T08:16:17Z</dcterms:modified>
  <cp:category/>
  <cp:version/>
  <cp:contentType/>
  <cp:contentStatus/>
  <cp:revision>1</cp:revision>
</cp:coreProperties>
</file>