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<sst xmlns="http://schemas.openxmlformats.org/spreadsheetml/2006/main" count="55" uniqueCount="47">
  <si>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Код формы по ОКУД</t>
  </si>
  <si>
    <t>на «01» января 2015 г.</t>
  </si>
  <si>
    <t>Сведения по дебиторской и кредиторской задолженности</t>
  </si>
  <si>
    <t>Вид деятельности</t>
  </si>
  <si>
    <t>Деятельность, осуществляемая за счет средств соответствующего бюджета</t>
  </si>
  <si>
    <t>(бюджетная деятельность)</t>
  </si>
  <si>
    <t>Вид задолженности</t>
  </si>
  <si>
    <t>Кредиторская задолженность</t>
  </si>
  <si>
    <t>(дебиторская / кредиторская)</t>
  </si>
  <si>
    <t>1. Сведения о дебиторской (кредиторской) задолженности</t>
  </si>
  <si>
    <t>Номер (код) счета 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</si>
  <si>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</si>
  <si>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</si>
  <si>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</si>
  <si>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</si>
  <si>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</si>
  <si>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Доходы</t>
  </si>
  <si>
    <t>Расходы</t>
  </si>
  <si>
    <t>Источники финансирования</t>
  </si>
  <si>
    <t>2. Аналитическая информация о нереальной к взысканию дебиторской задолженности, просроченной кредиторской задолженности учреждения</t>
  </si>
  <si>
    <t>Сумма, руб.</t>
  </si>
  <si>
    <t>Год  возникновения</t>
  </si>
  <si>
    <t>Дебитор (кредитор)</t>
  </si>
  <si>
    <t>Причины образования</t>
  </si>
  <si>
    <t>ИНН</t>
  </si>
  <si>
    <t>наименование</t>
  </si>
  <si>
    <t>302</t>
  </si>
  <si>
    <t>303</t>
  </si>
  <si>
    <t>Итого по коду счета</t>
  </si>
  <si>
    <t>304</t>
  </si>
  <si>
    <t xml:space="preserve">07- Кузьмоловское городское поселение </t>
  </si>
  <si>
    <t>302.11</t>
  </si>
  <si>
    <t>302.13</t>
  </si>
  <si>
    <t>302.21</t>
  </si>
  <si>
    <t>302.23</t>
  </si>
  <si>
    <t>302.25</t>
  </si>
  <si>
    <t>302.26</t>
  </si>
  <si>
    <t>302.34</t>
  </si>
  <si>
    <t>302.41</t>
  </si>
  <si>
    <t>302.91</t>
  </si>
  <si>
    <t>304.03</t>
  </si>
  <si>
    <t>303.01</t>
  </si>
  <si>
    <t>303.02</t>
  </si>
  <si>
    <t>303.06</t>
  </si>
  <si>
    <t>303.07</t>
  </si>
  <si>
    <t>303.10</t>
  </si>
  <si>
    <t>303.11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</si>
</sst>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[=0]&quot;&quot;;General"/>
    <numFmt numFmtId="174" formatCode="#,##0.000"/>
  </numFmts>
  <fonts count="37"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vertical="center" indent="1"/>
    </xf>
    <xf numFmtId="0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 vertical="top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73" fontId="2" fillId="0" borderId="15" xfId="0" applyNumberFormat="1" applyFont="1" applyFill="1" applyBorder="1" applyAlignment="1">
      <alignment horizontal="left" vertical="top"/>
    </xf>
    <xf numFmtId="173" fontId="2" fillId="0" borderId="16" xfId="0" applyNumberFormat="1" applyFont="1" applyFill="1" applyBorder="1" applyAlignment="1">
      <alignment horizontal="left" vertical="top"/>
    </xf>
    <xf numFmtId="173" fontId="2" fillId="0" borderId="17" xfId="0" applyNumberFormat="1" applyFont="1" applyFill="1" applyBorder="1" applyAlignment="1">
      <alignment horizontal="center" vertical="top"/>
    </xf>
    <xf numFmtId="173" fontId="2" fillId="0" borderId="16" xfId="0" applyNumberFormat="1" applyFont="1" applyFill="1" applyBorder="1" applyAlignment="1">
      <alignment horizontal="center" vertical="top"/>
    </xf>
    <xf numFmtId="173" fontId="2" fillId="0" borderId="18" xfId="0" applyNumberFormat="1" applyFont="1" applyFill="1" applyBorder="1" applyAlignment="1">
      <alignment horizontal="center" vertical="top"/>
    </xf>
    <xf numFmtId="173" fontId="2" fillId="0" borderId="17" xfId="0" applyNumberFormat="1" applyFont="1" applyFill="1" applyBorder="1" applyAlignment="1">
      <alignment vertical="top"/>
    </xf>
    <xf numFmtId="173" fontId="2" fillId="0" borderId="16" xfId="0" applyNumberFormat="1" applyFont="1" applyFill="1" applyBorder="1" applyAlignment="1">
      <alignment vertical="top"/>
    </xf>
    <xf numFmtId="173" fontId="2" fillId="0" borderId="19" xfId="0" applyNumberFormat="1" applyFont="1" applyFill="1" applyBorder="1" applyAlignment="1">
      <alignment vertical="top"/>
    </xf>
    <xf numFmtId="49" fontId="1" fillId="0" borderId="20" xfId="0" applyNumberFormat="1" applyFont="1" applyFill="1" applyBorder="1" applyAlignment="1">
      <alignment horizontal="center" vertical="top"/>
    </xf>
    <xf numFmtId="173" fontId="1" fillId="0" borderId="17" xfId="0" applyNumberFormat="1" applyFont="1" applyFill="1" applyBorder="1" applyAlignment="1">
      <alignment horizontal="center" vertical="top"/>
    </xf>
    <xf numFmtId="173" fontId="1" fillId="0" borderId="16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center" vertical="top"/>
    </xf>
    <xf numFmtId="173" fontId="2" fillId="0" borderId="22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23" xfId="0" applyNumberFormat="1" applyFont="1" applyFill="1" applyBorder="1" applyAlignment="1">
      <alignment horizontal="left" vertical="center"/>
    </xf>
    <xf numFmtId="0" fontId="1" fillId="0" borderId="24" xfId="0" applyNumberFormat="1" applyFont="1" applyFill="1" applyBorder="1" applyAlignment="1">
      <alignment horizontal="left" vertical="center"/>
    </xf>
    <xf numFmtId="173" fontId="1" fillId="0" borderId="16" xfId="0" applyNumberFormat="1" applyFont="1" applyFill="1" applyBorder="1" applyAlignment="1">
      <alignment horizontal="right" vertical="top"/>
    </xf>
    <xf numFmtId="49" fontId="1" fillId="0" borderId="2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26" xfId="0" applyNumberFormat="1" applyFont="1" applyFill="1" applyBorder="1" applyAlignment="1">
      <alignment horizontal="left" vertical="top" wrapText="1"/>
    </xf>
    <xf numFmtId="173" fontId="2" fillId="0" borderId="17" xfId="0" applyNumberFormat="1" applyFont="1" applyFill="1" applyBorder="1" applyAlignment="1">
      <alignment horizontal="center" vertical="top"/>
    </xf>
    <xf numFmtId="173" fontId="2" fillId="0" borderId="16" xfId="0" applyNumberFormat="1" applyFont="1" applyFill="1" applyBorder="1" applyAlignment="1">
      <alignment horizontal="center" vertical="top"/>
    </xf>
    <xf numFmtId="173" fontId="2" fillId="0" borderId="18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left" vertical="top"/>
    </xf>
    <xf numFmtId="49" fontId="1" fillId="0" borderId="26" xfId="0" applyNumberFormat="1" applyFont="1" applyFill="1" applyBorder="1" applyAlignment="1">
      <alignment horizontal="left" vertical="top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16" xfId="0" applyNumberFormat="1" applyFont="1" applyFill="1" applyBorder="1" applyAlignment="1">
      <alignment horizontal="right" vertical="top"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16" xfId="0" applyNumberFormat="1" applyFont="1" applyFill="1" applyBorder="1" applyAlignment="1">
      <alignment horizontal="right" vertical="top"/>
    </xf>
    <xf numFmtId="4" fontId="1" fillId="0" borderId="19" xfId="0" applyNumberFormat="1" applyFont="1" applyFill="1" applyBorder="1" applyAlignment="1">
      <alignment horizontal="right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left" vertical="top"/>
    </xf>
    <xf numFmtId="173" fontId="1" fillId="0" borderId="17" xfId="0" applyNumberFormat="1" applyFont="1" applyFill="1" applyBorder="1" applyAlignment="1">
      <alignment horizontal="right" vertical="top"/>
    </xf>
    <xf numFmtId="173" fontId="1" fillId="0" borderId="16" xfId="0" applyNumberFormat="1" applyFont="1" applyFill="1" applyBorder="1" applyAlignment="1">
      <alignment horizontal="right" vertical="top"/>
    </xf>
    <xf numFmtId="173" fontId="1" fillId="0" borderId="19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left" wrapText="1"/>
    </xf>
    <xf numFmtId="172" fontId="2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center" vertical="top"/>
    </xf>
    <xf numFmtId="0" fontId="2" fillId="0" borderId="29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/>
    </xf>
    <xf numFmtId="173" fontId="2" fillId="0" borderId="15" xfId="0" applyNumberFormat="1" applyFont="1" applyFill="1" applyBorder="1" applyAlignment="1">
      <alignment horizontal="left" vertical="top"/>
    </xf>
    <xf numFmtId="4" fontId="2" fillId="0" borderId="17" xfId="0" applyNumberFormat="1" applyFont="1" applyFill="1" applyBorder="1" applyAlignment="1">
      <alignment horizontal="right" vertical="top"/>
    </xf>
    <xf numFmtId="173" fontId="2" fillId="0" borderId="17" xfId="0" applyNumberFormat="1" applyFont="1" applyFill="1" applyBorder="1" applyAlignment="1">
      <alignment horizontal="left" vertical="top"/>
    </xf>
    <xf numFmtId="0" fontId="2" fillId="0" borderId="28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173" fontId="2" fillId="0" borderId="19" xfId="0" applyNumberFormat="1" applyFont="1" applyFill="1" applyBorder="1" applyAlignment="1">
      <alignment horizontal="center" vertical="top"/>
    </xf>
    <xf numFmtId="173" fontId="1" fillId="0" borderId="17" xfId="0" applyNumberFormat="1" applyFont="1" applyFill="1" applyBorder="1" applyAlignment="1">
      <alignment horizontal="center" vertical="top"/>
    </xf>
    <xf numFmtId="173" fontId="1" fillId="0" borderId="16" xfId="0" applyNumberFormat="1" applyFont="1" applyFill="1" applyBorder="1" applyAlignment="1">
      <alignment horizontal="center" vertical="top"/>
    </xf>
    <xf numFmtId="173" fontId="1" fillId="0" borderId="19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left" vertical="center"/>
    </xf>
    <xf numFmtId="1" fontId="2" fillId="0" borderId="34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4" fontId="2" fillId="33" borderId="17" xfId="0" applyNumberFormat="1" applyFont="1" applyFill="1" applyBorder="1" applyAlignment="1">
      <alignment horizontal="right" vertical="top"/>
    </xf>
    <xf numFmtId="4" fontId="2" fillId="33" borderId="16" xfId="0" applyNumberFormat="1" applyFont="1" applyFill="1" applyBorder="1" applyAlignment="1">
      <alignment horizontal="right" vertical="top"/>
    </xf>
    <xf numFmtId="4" fontId="2" fillId="33" borderId="19" xfId="0" applyNumberFormat="1" applyFont="1" applyFill="1" applyBorder="1" applyAlignment="1">
      <alignment horizontal="right" vertical="top"/>
    </xf>
    <xf numFmtId="173" fontId="2" fillId="0" borderId="17" xfId="0" applyNumberFormat="1" applyFont="1" applyFill="1" applyBorder="1" applyAlignment="1">
      <alignment horizontal="right" vertical="top"/>
    </xf>
    <xf numFmtId="173" fontId="2" fillId="0" borderId="16" xfId="0" applyNumberFormat="1" applyFont="1" applyFill="1" applyBorder="1" applyAlignment="1">
      <alignment horizontal="right" vertical="top"/>
    </xf>
    <xf numFmtId="173" fontId="2" fillId="0" borderId="19" xfId="0" applyNumberFormat="1" applyFont="1" applyFill="1" applyBorder="1" applyAlignment="1">
      <alignment horizontal="right" vertical="top"/>
    </xf>
    <xf numFmtId="2" fontId="2" fillId="0" borderId="17" xfId="0" applyNumberFormat="1" applyFont="1" applyFill="1" applyBorder="1" applyAlignment="1">
      <alignment horizontal="right" vertical="top"/>
    </xf>
    <xf numFmtId="2" fontId="2" fillId="0" borderId="16" xfId="0" applyNumberFormat="1" applyFont="1" applyFill="1" applyBorder="1" applyAlignment="1">
      <alignment horizontal="right" vertical="top"/>
    </xf>
    <xf numFmtId="4" fontId="2" fillId="0" borderId="17" xfId="0" applyNumberFormat="1" applyFont="1" applyFill="1" applyBorder="1" applyAlignment="1">
      <alignment horizontal="left" vertical="top"/>
    </xf>
    <xf numFmtId="4" fontId="2" fillId="0" borderId="16" xfId="0" applyNumberFormat="1" applyFont="1" applyFill="1" applyBorder="1" applyAlignment="1">
      <alignment horizontal="left" vertical="top"/>
    </xf>
    <xf numFmtId="4" fontId="2" fillId="0" borderId="19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54"/>
  <sheetViews>
    <sheetView tabSelected="1" zoomScalePageLayoutView="0" workbookViewId="0" topLeftCell="A1">
      <selection activeCell="AJ41" sqref="AJ41"/>
    </sheetView>
  </sheetViews>
  <sheetFormatPr defaultColWidth="10.66015625" defaultRowHeight="11.25" outlineLevelRow="1"/>
  <cols>
    <col min="1" max="1" width="5.66015625" style="4" customWidth="1"/>
    <col min="2" max="2" width="0.1640625" style="4" customWidth="1"/>
    <col min="3" max="3" width="7" style="4" customWidth="1"/>
    <col min="4" max="4" width="0.328125" style="4" customWidth="1"/>
    <col min="5" max="5" width="5.5" style="4" customWidth="1"/>
    <col min="6" max="6" width="3.66015625" style="4" customWidth="1"/>
    <col min="7" max="7" width="2.16015625" style="4" customWidth="1"/>
    <col min="8" max="8" width="2" style="4" customWidth="1"/>
    <col min="9" max="9" width="6.16015625" style="4" customWidth="1"/>
    <col min="10" max="10" width="0.328125" style="4" customWidth="1"/>
    <col min="11" max="11" width="7.66015625" style="4" customWidth="1"/>
    <col min="12" max="12" width="3.33203125" style="4" customWidth="1"/>
    <col min="13" max="13" width="2" style="4" customWidth="1"/>
    <col min="14" max="14" width="4.83203125" style="4" customWidth="1"/>
    <col min="15" max="15" width="3" style="4" customWidth="1"/>
    <col min="16" max="16" width="8.16015625" style="4" customWidth="1"/>
    <col min="17" max="17" width="8" style="4" customWidth="1"/>
    <col min="18" max="18" width="0.4921875" style="4" customWidth="1"/>
    <col min="19" max="19" width="2.83203125" style="4" customWidth="1"/>
    <col min="20" max="20" width="2" style="4" customWidth="1"/>
    <col min="21" max="21" width="12.83203125" style="4" customWidth="1"/>
    <col min="22" max="22" width="5.5" style="4" hidden="1" customWidth="1"/>
    <col min="23" max="23" width="4.83203125" style="4" customWidth="1"/>
    <col min="24" max="24" width="3.83203125" style="4" customWidth="1"/>
    <col min="25" max="25" width="4.5" style="4" customWidth="1"/>
    <col min="26" max="26" width="10.33203125" style="4" customWidth="1"/>
    <col min="27" max="27" width="4.5" style="4" customWidth="1"/>
    <col min="28" max="28" width="1.171875" style="4" customWidth="1"/>
    <col min="29" max="29" width="0.1640625" style="4" customWidth="1"/>
    <col min="30" max="30" width="17.16015625" style="4" customWidth="1"/>
    <col min="31" max="31" width="1.0078125" style="4" customWidth="1"/>
    <col min="32" max="33" width="0.1640625" style="4" customWidth="1"/>
    <col min="34" max="34" width="18.16015625" style="4" hidden="1" customWidth="1"/>
    <col min="35" max="16384" width="10.66015625" style="1" customWidth="1"/>
  </cols>
  <sheetData>
    <row r="1" spans="1:34" ht="32.25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 t="s">
        <v>0</v>
      </c>
      <c r="AD1" s="55">
        <v>503169</v>
      </c>
      <c r="AE1" s="55"/>
      <c r="AF1" s="55"/>
      <c r="AG1" s="1"/>
      <c r="AH1" s="1"/>
    </row>
    <row r="2" spans="1:7" ht="12">
      <c r="A2" s="3" t="s">
        <v>1</v>
      </c>
      <c r="B2" s="3"/>
      <c r="C2" s="3"/>
      <c r="D2" s="3"/>
      <c r="E2" s="3"/>
      <c r="F2" s="3"/>
      <c r="G2" s="3"/>
    </row>
    <row r="4" spans="1:32" ht="12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6" spans="1:34" ht="11.25" customHeight="1">
      <c r="A6" s="4" t="s">
        <v>3</v>
      </c>
      <c r="H6" s="57" t="s">
        <v>4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1"/>
      <c r="AE6" s="1"/>
      <c r="AF6" s="1"/>
      <c r="AG6" s="1"/>
      <c r="AH6" s="1"/>
    </row>
    <row r="7" spans="8:29" ht="12">
      <c r="H7" s="58" t="s">
        <v>5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34" ht="11.25" customHeight="1">
      <c r="A8" s="4" t="s">
        <v>6</v>
      </c>
      <c r="H8" s="57" t="s">
        <v>7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1"/>
      <c r="AE8" s="1"/>
      <c r="AF8" s="1"/>
      <c r="AG8" s="1"/>
      <c r="AH8" s="1"/>
    </row>
    <row r="9" spans="8:29" s="4" customFormat="1" ht="12.75" customHeight="1">
      <c r="H9" s="58" t="s">
        <v>8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1" spans="1:7" ht="12">
      <c r="A11" s="5" t="s">
        <v>9</v>
      </c>
      <c r="B11" s="5"/>
      <c r="C11" s="5"/>
      <c r="D11" s="5"/>
      <c r="E11" s="5"/>
      <c r="F11" s="5"/>
      <c r="G11" s="5"/>
    </row>
    <row r="13" spans="1:33" s="6" customFormat="1" ht="11.25" customHeight="1">
      <c r="A13" s="59" t="s">
        <v>10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 t="s">
        <v>11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s="6" customFormat="1" ht="11.2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 t="s">
        <v>12</v>
      </c>
      <c r="O14" s="59"/>
      <c r="P14" s="59"/>
      <c r="Q14" s="59"/>
      <c r="R14" s="59"/>
      <c r="S14" s="59"/>
      <c r="T14" s="59"/>
      <c r="U14" s="59"/>
      <c r="V14" s="59"/>
      <c r="W14" s="59" t="s">
        <v>13</v>
      </c>
      <c r="X14" s="59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s="6" customFormat="1" ht="3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 t="s">
        <v>14</v>
      </c>
      <c r="O15" s="59"/>
      <c r="P15" s="59"/>
      <c r="Q15" s="59"/>
      <c r="R15" s="59"/>
      <c r="S15" s="59" t="s">
        <v>15</v>
      </c>
      <c r="T15" s="59"/>
      <c r="U15" s="59"/>
      <c r="V15" s="59"/>
      <c r="W15" s="59" t="s">
        <v>14</v>
      </c>
      <c r="X15" s="59"/>
      <c r="Y15" s="59"/>
      <c r="Z15" s="59"/>
      <c r="AA15" s="59" t="s">
        <v>15</v>
      </c>
      <c r="AB15" s="59"/>
      <c r="AC15" s="59"/>
      <c r="AD15" s="59"/>
      <c r="AE15" s="59"/>
      <c r="AF15" s="59"/>
      <c r="AG15" s="59"/>
    </row>
    <row r="16" spans="1:33" s="7" customFormat="1" ht="11.25" customHeight="1">
      <c r="A16" s="60">
        <v>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>
        <v>2</v>
      </c>
      <c r="O16" s="60"/>
      <c r="P16" s="60"/>
      <c r="Q16" s="60"/>
      <c r="R16" s="60"/>
      <c r="S16" s="60">
        <v>3</v>
      </c>
      <c r="T16" s="60"/>
      <c r="U16" s="60"/>
      <c r="V16" s="60"/>
      <c r="W16" s="60">
        <v>4</v>
      </c>
      <c r="X16" s="60"/>
      <c r="Y16" s="60"/>
      <c r="Z16" s="60"/>
      <c r="AA16" s="60">
        <v>5</v>
      </c>
      <c r="AB16" s="60"/>
      <c r="AC16" s="60"/>
      <c r="AD16" s="60"/>
      <c r="AE16" s="60"/>
      <c r="AF16" s="60"/>
      <c r="AG16" s="60"/>
    </row>
    <row r="17" spans="1:33" s="5" customFormat="1" ht="11.25" customHeight="1">
      <c r="A17" s="61" t="s">
        <v>16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s="10" customFormat="1" ht="11.25" customHeight="1" outlineLevel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1:33" s="5" customFormat="1" ht="11.25" customHeight="1">
      <c r="A19" s="66" t="s">
        <v>17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</row>
    <row r="20" spans="1:34" ht="12" outlineLevel="1">
      <c r="A20" s="67" t="s">
        <v>31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64">
        <v>0</v>
      </c>
      <c r="O20" s="64"/>
      <c r="P20" s="64"/>
      <c r="Q20" s="64"/>
      <c r="R20" s="64"/>
      <c r="S20" s="64">
        <v>0</v>
      </c>
      <c r="T20" s="64"/>
      <c r="U20" s="64"/>
      <c r="V20" s="64"/>
      <c r="W20" s="63">
        <f>-4895.52+1</f>
        <v>-4894.52</v>
      </c>
      <c r="X20" s="63"/>
      <c r="Y20" s="63"/>
      <c r="Z20" s="63"/>
      <c r="AA20" s="62">
        <v>0</v>
      </c>
      <c r="AB20" s="62"/>
      <c r="AC20" s="62"/>
      <c r="AD20" s="62"/>
      <c r="AE20" s="62"/>
      <c r="AF20" s="62"/>
      <c r="AG20" s="62"/>
      <c r="AH20" s="1"/>
    </row>
    <row r="21" spans="1:34" ht="12" outlineLevel="1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  <c r="N21" s="63">
        <v>11213.42</v>
      </c>
      <c r="O21" s="63"/>
      <c r="P21" s="63"/>
      <c r="Q21" s="63"/>
      <c r="R21" s="63"/>
      <c r="S21" s="64">
        <v>0</v>
      </c>
      <c r="T21" s="64"/>
      <c r="U21" s="64"/>
      <c r="V21" s="64"/>
      <c r="W21" s="63">
        <f>21362.52-10149.1</f>
        <v>11213.42</v>
      </c>
      <c r="X21" s="63"/>
      <c r="Y21" s="63"/>
      <c r="Z21" s="63"/>
      <c r="AA21" s="62">
        <v>0</v>
      </c>
      <c r="AB21" s="62"/>
      <c r="AC21" s="62"/>
      <c r="AD21" s="62"/>
      <c r="AE21" s="62"/>
      <c r="AF21" s="62"/>
      <c r="AG21" s="62"/>
      <c r="AH21" s="1"/>
    </row>
    <row r="22" spans="1:34" ht="12" outlineLevel="1">
      <c r="A22" s="67" t="s">
        <v>33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63">
        <v>10211.7</v>
      </c>
      <c r="O22" s="63"/>
      <c r="P22" s="63"/>
      <c r="Q22" s="63"/>
      <c r="R22" s="63"/>
      <c r="S22" s="64">
        <v>0</v>
      </c>
      <c r="T22" s="64"/>
      <c r="U22" s="64"/>
      <c r="V22" s="64"/>
      <c r="W22" s="63">
        <f>4973.95+14606.9+4395.5</f>
        <v>23976.35</v>
      </c>
      <c r="X22" s="63"/>
      <c r="Y22" s="63"/>
      <c r="Z22" s="63"/>
      <c r="AA22" s="62">
        <v>0</v>
      </c>
      <c r="AB22" s="62"/>
      <c r="AC22" s="62"/>
      <c r="AD22" s="62"/>
      <c r="AE22" s="62"/>
      <c r="AF22" s="62"/>
      <c r="AG22" s="62"/>
      <c r="AH22" s="1"/>
    </row>
    <row r="23" spans="1:34" ht="12" outlineLevel="1">
      <c r="A23" s="67" t="s">
        <v>34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N23" s="63">
        <f>13242.57+225406.97+11077.08</f>
        <v>249726.62</v>
      </c>
      <c r="O23" s="63"/>
      <c r="P23" s="63"/>
      <c r="Q23" s="63"/>
      <c r="R23" s="63"/>
      <c r="S23" s="18">
        <v>0</v>
      </c>
      <c r="T23" s="19"/>
      <c r="U23" s="19"/>
      <c r="V23" s="20"/>
      <c r="W23" s="63">
        <f>1883.83+45213.31+60291.07+49385.38</f>
        <v>156773.59</v>
      </c>
      <c r="X23" s="63"/>
      <c r="Y23" s="63"/>
      <c r="Z23" s="63"/>
      <c r="AA23" s="62">
        <v>0</v>
      </c>
      <c r="AB23" s="62"/>
      <c r="AC23" s="62"/>
      <c r="AD23" s="62"/>
      <c r="AE23" s="62"/>
      <c r="AF23" s="62"/>
      <c r="AG23" s="62"/>
      <c r="AH23" s="1"/>
    </row>
    <row r="24" spans="1:34" ht="12.75" customHeight="1" outlineLevel="1">
      <c r="A24" s="67" t="s">
        <v>35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63">
        <f>1713594+1576.29</f>
        <v>1715170.29</v>
      </c>
      <c r="O24" s="63"/>
      <c r="P24" s="63"/>
      <c r="Q24" s="63"/>
      <c r="R24" s="63"/>
      <c r="S24" s="18">
        <v>0</v>
      </c>
      <c r="T24" s="19"/>
      <c r="U24" s="19"/>
      <c r="V24" s="20"/>
      <c r="W24" s="63">
        <v>615</v>
      </c>
      <c r="X24" s="63"/>
      <c r="Y24" s="63"/>
      <c r="Z24" s="63"/>
      <c r="AA24" s="62">
        <v>0</v>
      </c>
      <c r="AB24" s="62"/>
      <c r="AC24" s="62"/>
      <c r="AD24" s="62"/>
      <c r="AE24" s="62"/>
      <c r="AF24" s="62"/>
      <c r="AG24" s="62"/>
      <c r="AH24" s="1"/>
    </row>
    <row r="25" spans="1:34" ht="12" outlineLevel="1">
      <c r="A25" s="67" t="s">
        <v>36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63">
        <f>347858.29+70.8+2500+11418.41</f>
        <v>361847.49999999994</v>
      </c>
      <c r="O25" s="63"/>
      <c r="P25" s="63"/>
      <c r="Q25" s="63"/>
      <c r="R25" s="63"/>
      <c r="S25" s="18">
        <v>0</v>
      </c>
      <c r="T25" s="19"/>
      <c r="U25" s="19"/>
      <c r="V25" s="20"/>
      <c r="W25" s="63">
        <f>59342.46+5488.77+490819.82+20000+125000</f>
        <v>700651.05</v>
      </c>
      <c r="X25" s="63"/>
      <c r="Y25" s="63"/>
      <c r="Z25" s="63"/>
      <c r="AA25" s="62">
        <v>0</v>
      </c>
      <c r="AB25" s="62"/>
      <c r="AC25" s="62"/>
      <c r="AD25" s="62"/>
      <c r="AE25" s="62"/>
      <c r="AF25" s="62"/>
      <c r="AG25" s="62"/>
      <c r="AH25" s="1"/>
    </row>
    <row r="26" spans="1:34" ht="12" outlineLevel="1">
      <c r="A26" s="67" t="s">
        <v>37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87"/>
      <c r="O26" s="88"/>
      <c r="P26" s="88"/>
      <c r="Q26" s="88"/>
      <c r="R26" s="89"/>
      <c r="S26" s="15"/>
      <c r="T26" s="16"/>
      <c r="U26" s="16"/>
      <c r="V26" s="16"/>
      <c r="W26" s="63">
        <v>93631</v>
      </c>
      <c r="X26" s="82"/>
      <c r="Y26" s="82"/>
      <c r="Z26" s="83"/>
      <c r="AA26" s="15"/>
      <c r="AB26" s="16"/>
      <c r="AC26" s="16"/>
      <c r="AD26" s="16"/>
      <c r="AE26" s="17"/>
      <c r="AF26" s="13"/>
      <c r="AG26" s="13"/>
      <c r="AH26" s="1"/>
    </row>
    <row r="27" spans="1:34" ht="12" outlineLevel="1">
      <c r="A27" s="67" t="s">
        <v>38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87">
        <v>0</v>
      </c>
      <c r="O27" s="87"/>
      <c r="P27" s="87"/>
      <c r="Q27" s="87"/>
      <c r="R27" s="87"/>
      <c r="S27" s="64">
        <v>0</v>
      </c>
      <c r="T27" s="64"/>
      <c r="U27" s="64"/>
      <c r="V27" s="64"/>
      <c r="W27" s="63">
        <v>135554.38</v>
      </c>
      <c r="X27" s="63"/>
      <c r="Y27" s="63"/>
      <c r="Z27" s="63"/>
      <c r="AA27" s="62">
        <v>0</v>
      </c>
      <c r="AB27" s="62"/>
      <c r="AC27" s="62"/>
      <c r="AD27" s="62"/>
      <c r="AE27" s="62"/>
      <c r="AF27" s="62"/>
      <c r="AG27" s="62"/>
      <c r="AH27" s="1"/>
    </row>
    <row r="28" spans="1:34" ht="12" outlineLevel="1">
      <c r="A28" s="67" t="s">
        <v>39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63">
        <v>4900</v>
      </c>
      <c r="O28" s="63"/>
      <c r="P28" s="63"/>
      <c r="Q28" s="63"/>
      <c r="R28" s="63"/>
      <c r="S28" s="64">
        <v>0</v>
      </c>
      <c r="T28" s="64"/>
      <c r="U28" s="64"/>
      <c r="V28" s="64"/>
      <c r="W28" s="63">
        <v>0</v>
      </c>
      <c r="X28" s="63"/>
      <c r="Y28" s="63"/>
      <c r="Z28" s="63"/>
      <c r="AA28" s="62">
        <v>0</v>
      </c>
      <c r="AB28" s="62"/>
      <c r="AC28" s="62"/>
      <c r="AD28" s="62"/>
      <c r="AE28" s="62"/>
      <c r="AF28" s="62"/>
      <c r="AG28" s="62"/>
      <c r="AH28" s="1"/>
    </row>
    <row r="29" spans="1:34" ht="12.75" customHeight="1" outlineLevel="1">
      <c r="A29" s="35" t="s">
        <v>28</v>
      </c>
      <c r="B29" s="36"/>
      <c r="C29" s="36"/>
      <c r="D29" s="36"/>
      <c r="E29" s="36"/>
      <c r="F29" s="36"/>
      <c r="G29" s="36"/>
      <c r="H29" s="36"/>
      <c r="I29" s="37"/>
      <c r="J29" s="21"/>
      <c r="K29" s="48" t="s">
        <v>26</v>
      </c>
      <c r="L29" s="49"/>
      <c r="M29" s="21"/>
      <c r="N29" s="45">
        <f>SUM(N20:R28)</f>
        <v>2353069.53</v>
      </c>
      <c r="O29" s="46"/>
      <c r="P29" s="46"/>
      <c r="Q29" s="46"/>
      <c r="R29" s="47"/>
      <c r="S29" s="71"/>
      <c r="T29" s="72"/>
      <c r="U29" s="72"/>
      <c r="V29" s="73"/>
      <c r="W29" s="45">
        <f>SUM(W20:Z28)</f>
        <v>1117520.27</v>
      </c>
      <c r="X29" s="46"/>
      <c r="Y29" s="46"/>
      <c r="Z29" s="47"/>
      <c r="AA29" s="38"/>
      <c r="AB29" s="39"/>
      <c r="AC29" s="39"/>
      <c r="AD29" s="39"/>
      <c r="AE29" s="39"/>
      <c r="AF29" s="40"/>
      <c r="AG29" s="13"/>
      <c r="AH29" s="1"/>
    </row>
    <row r="30" spans="1:34" ht="12" outlineLevel="1">
      <c r="A30" s="67" t="s">
        <v>41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  <c r="N30" s="87">
        <f>8537.75-2900-250</f>
        <v>5387.75</v>
      </c>
      <c r="O30" s="88"/>
      <c r="P30" s="88"/>
      <c r="Q30" s="88"/>
      <c r="R30" s="89"/>
      <c r="S30" s="15"/>
      <c r="T30" s="16"/>
      <c r="U30" s="16"/>
      <c r="V30" s="16"/>
      <c r="W30" s="63">
        <f>52130+41213+51767+45672-2399+1174+152344+26299</f>
        <v>368200</v>
      </c>
      <c r="X30" s="82"/>
      <c r="Y30" s="82"/>
      <c r="Z30" s="83"/>
      <c r="AA30" s="15"/>
      <c r="AB30" s="16"/>
      <c r="AC30" s="16"/>
      <c r="AD30" s="16"/>
      <c r="AE30" s="17"/>
      <c r="AF30" s="13"/>
      <c r="AG30" s="13"/>
      <c r="AH30" s="1"/>
    </row>
    <row r="31" spans="1:34" ht="12" outlineLevel="1">
      <c r="A31" s="67" t="s">
        <v>42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  <c r="N31" s="63">
        <f>-7968.75+7968.75+9535.76</f>
        <v>9535.76</v>
      </c>
      <c r="O31" s="82"/>
      <c r="P31" s="82"/>
      <c r="Q31" s="82"/>
      <c r="R31" s="83"/>
      <c r="S31" s="38"/>
      <c r="T31" s="39"/>
      <c r="U31" s="39"/>
      <c r="V31" s="70"/>
      <c r="W31" s="84">
        <f>-10149.1+10149.1+26521.41+2795.68</f>
        <v>29317.09</v>
      </c>
      <c r="X31" s="85"/>
      <c r="Y31" s="85"/>
      <c r="Z31" s="86"/>
      <c r="AA31" s="38"/>
      <c r="AB31" s="39"/>
      <c r="AC31" s="39"/>
      <c r="AD31" s="39"/>
      <c r="AE31" s="39"/>
      <c r="AF31" s="39"/>
      <c r="AG31" s="40"/>
      <c r="AH31" s="1"/>
    </row>
    <row r="32" spans="1:34" ht="12" outlineLevel="1">
      <c r="A32" s="67" t="s">
        <v>43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  <c r="N32" s="87">
        <v>244.14</v>
      </c>
      <c r="O32" s="88"/>
      <c r="P32" s="88"/>
      <c r="Q32" s="88"/>
      <c r="R32" s="89"/>
      <c r="S32" s="38"/>
      <c r="T32" s="39"/>
      <c r="U32" s="39"/>
      <c r="V32" s="70"/>
      <c r="W32" s="63">
        <f>797.68+2294.6+5787.97</f>
        <v>8880.25</v>
      </c>
      <c r="X32" s="82"/>
      <c r="Y32" s="82"/>
      <c r="Z32" s="83"/>
      <c r="AA32" s="38"/>
      <c r="AB32" s="39"/>
      <c r="AC32" s="39"/>
      <c r="AD32" s="39"/>
      <c r="AE32" s="40"/>
      <c r="AF32" s="13"/>
      <c r="AG32" s="13"/>
      <c r="AH32" s="1"/>
    </row>
    <row r="33" spans="1:34" ht="12" outlineLevel="1">
      <c r="A33" s="67" t="s">
        <v>44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87">
        <f>2405.99-332.67-1313.25</f>
        <v>760.0699999999997</v>
      </c>
      <c r="O33" s="88"/>
      <c r="P33" s="88"/>
      <c r="Q33" s="88"/>
      <c r="R33" s="89"/>
      <c r="S33" s="38"/>
      <c r="T33" s="39"/>
      <c r="U33" s="39"/>
      <c r="V33" s="70"/>
      <c r="W33" s="84">
        <f>12604.54+12868.02+7926.73+53247.24-2795.68</f>
        <v>83850.85</v>
      </c>
      <c r="X33" s="85"/>
      <c r="Y33" s="85"/>
      <c r="Z33" s="86"/>
      <c r="AA33" s="38"/>
      <c r="AB33" s="39"/>
      <c r="AC33" s="39"/>
      <c r="AD33" s="39"/>
      <c r="AE33" s="40"/>
      <c r="AF33" s="13"/>
      <c r="AG33" s="13"/>
      <c r="AH33" s="1"/>
    </row>
    <row r="34" spans="1:34" ht="12" outlineLevel="1">
      <c r="A34" s="67" t="s">
        <v>45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  <c r="N34" s="87">
        <f>71933.11-16204.92-4120+20324.92</f>
        <v>71933.11</v>
      </c>
      <c r="O34" s="88"/>
      <c r="P34" s="88"/>
      <c r="Q34" s="88"/>
      <c r="R34" s="89"/>
      <c r="S34" s="38"/>
      <c r="T34" s="39"/>
      <c r="U34" s="39"/>
      <c r="V34" s="70"/>
      <c r="W34" s="63">
        <f>22419.44+31621.71+102604.05+56440.13+4932.57+202792.36+65375.05+25849.06</f>
        <v>512034.37</v>
      </c>
      <c r="X34" s="82"/>
      <c r="Y34" s="82"/>
      <c r="Z34" s="83"/>
      <c r="AA34" s="38"/>
      <c r="AB34" s="39"/>
      <c r="AC34" s="39"/>
      <c r="AD34" s="39"/>
      <c r="AE34" s="40"/>
      <c r="AF34" s="13"/>
      <c r="AG34" s="13"/>
      <c r="AH34" s="1"/>
    </row>
    <row r="35" spans="1:34" ht="12" outlineLevel="1">
      <c r="A35" s="67" t="s">
        <v>46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  <c r="N35" s="90">
        <f>1545-1545</f>
        <v>0</v>
      </c>
      <c r="O35" s="91"/>
      <c r="P35" s="91"/>
      <c r="Q35" s="91"/>
      <c r="R35" s="14"/>
      <c r="S35" s="15"/>
      <c r="T35" s="16"/>
      <c r="U35" s="16"/>
      <c r="V35" s="16"/>
      <c r="W35" s="92"/>
      <c r="X35" s="93"/>
      <c r="Y35" s="93"/>
      <c r="Z35" s="94"/>
      <c r="AA35" s="15"/>
      <c r="AB35" s="16"/>
      <c r="AC35" s="16"/>
      <c r="AD35" s="16"/>
      <c r="AE35" s="17"/>
      <c r="AF35" s="13"/>
      <c r="AG35" s="13"/>
      <c r="AH35" s="1"/>
    </row>
    <row r="36" spans="1:34" ht="12" outlineLevel="1">
      <c r="A36" s="35" t="s">
        <v>28</v>
      </c>
      <c r="B36" s="41"/>
      <c r="C36" s="41"/>
      <c r="D36" s="41"/>
      <c r="E36" s="41"/>
      <c r="F36" s="41"/>
      <c r="G36" s="41"/>
      <c r="H36" s="41"/>
      <c r="I36" s="42"/>
      <c r="J36" s="21"/>
      <c r="K36" s="48" t="s">
        <v>27</v>
      </c>
      <c r="L36" s="49"/>
      <c r="M36" s="21"/>
      <c r="N36" s="43">
        <f>SUM(N30:Q35)</f>
        <v>87860.83</v>
      </c>
      <c r="O36" s="44"/>
      <c r="P36" s="44"/>
      <c r="Q36" s="44"/>
      <c r="R36" s="34"/>
      <c r="S36" s="22"/>
      <c r="T36" s="23"/>
      <c r="U36" s="23"/>
      <c r="V36" s="23"/>
      <c r="W36" s="45">
        <f>SUM(W30:Z35)</f>
        <v>1002282.56</v>
      </c>
      <c r="X36" s="46"/>
      <c r="Y36" s="46"/>
      <c r="Z36" s="47"/>
      <c r="AA36" s="15"/>
      <c r="AB36" s="16"/>
      <c r="AC36" s="16"/>
      <c r="AD36" s="16"/>
      <c r="AE36" s="17"/>
      <c r="AF36" s="13"/>
      <c r="AG36" s="13"/>
      <c r="AH36" s="1"/>
    </row>
    <row r="37" spans="1:34" ht="12" outlineLevel="1">
      <c r="A37" s="67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87">
        <v>0</v>
      </c>
      <c r="O37" s="87"/>
      <c r="P37" s="87"/>
      <c r="Q37" s="87"/>
      <c r="R37" s="87"/>
      <c r="S37" s="64">
        <v>0</v>
      </c>
      <c r="T37" s="64"/>
      <c r="U37" s="64"/>
      <c r="V37" s="64"/>
      <c r="W37" s="63">
        <f>1838.28+3264.94</f>
        <v>5103.22</v>
      </c>
      <c r="X37" s="63"/>
      <c r="Y37" s="63"/>
      <c r="Z37" s="63"/>
      <c r="AA37" s="62">
        <v>0</v>
      </c>
      <c r="AB37" s="62"/>
      <c r="AC37" s="62"/>
      <c r="AD37" s="62"/>
      <c r="AE37" s="62"/>
      <c r="AF37" s="62"/>
      <c r="AG37" s="62"/>
      <c r="AH37" s="1"/>
    </row>
    <row r="38" spans="1:34" ht="12" outlineLevel="1">
      <c r="A38" s="50" t="s">
        <v>28</v>
      </c>
      <c r="B38" s="41"/>
      <c r="C38" s="41"/>
      <c r="D38" s="41"/>
      <c r="E38" s="41"/>
      <c r="F38" s="41"/>
      <c r="G38" s="41"/>
      <c r="H38" s="41"/>
      <c r="I38" s="42"/>
      <c r="J38" s="21"/>
      <c r="K38" s="48" t="s">
        <v>29</v>
      </c>
      <c r="L38" s="49"/>
      <c r="M38" s="21"/>
      <c r="N38" s="51">
        <f>SUM(N37:R37)</f>
        <v>0</v>
      </c>
      <c r="O38" s="52"/>
      <c r="P38" s="52"/>
      <c r="Q38" s="52"/>
      <c r="R38" s="53"/>
      <c r="S38" s="71"/>
      <c r="T38" s="72"/>
      <c r="U38" s="72"/>
      <c r="V38" s="73"/>
      <c r="W38" s="45">
        <f>SUM(W37:Z37)</f>
        <v>5103.22</v>
      </c>
      <c r="X38" s="46"/>
      <c r="Y38" s="46"/>
      <c r="Z38" s="47"/>
      <c r="AA38" s="38"/>
      <c r="AB38" s="39"/>
      <c r="AC38" s="39"/>
      <c r="AD38" s="39"/>
      <c r="AE38" s="39"/>
      <c r="AF38" s="39"/>
      <c r="AG38" s="40"/>
      <c r="AH38" s="1"/>
    </row>
    <row r="39" spans="1:34" ht="12" outlineLevel="1">
      <c r="A39" s="24"/>
      <c r="B39" s="25"/>
      <c r="C39" s="25"/>
      <c r="D39" s="25"/>
      <c r="E39" s="25"/>
      <c r="F39" s="25"/>
      <c r="G39" s="25"/>
      <c r="H39" s="25"/>
      <c r="I39" s="25"/>
      <c r="J39" s="26"/>
      <c r="K39" s="26"/>
      <c r="L39" s="26"/>
      <c r="M39" s="26"/>
      <c r="N39" s="51">
        <f>N29+N36+N38</f>
        <v>2440930.36</v>
      </c>
      <c r="O39" s="52"/>
      <c r="P39" s="52"/>
      <c r="Q39" s="52"/>
      <c r="R39" s="53"/>
      <c r="S39" s="71"/>
      <c r="T39" s="72"/>
      <c r="U39" s="72"/>
      <c r="V39" s="73"/>
      <c r="W39" s="45">
        <f>W29+W36+W38</f>
        <v>2124906.0500000003</v>
      </c>
      <c r="X39" s="46"/>
      <c r="Y39" s="46"/>
      <c r="Z39" s="47"/>
      <c r="AA39" s="38"/>
      <c r="AB39" s="39"/>
      <c r="AC39" s="39"/>
      <c r="AD39" s="39"/>
      <c r="AE39" s="70"/>
      <c r="AF39" s="27"/>
      <c r="AG39" s="28"/>
      <c r="AH39" s="1"/>
    </row>
    <row r="40" spans="1:33" s="5" customFormat="1" ht="11.25" customHeight="1" thickBot="1">
      <c r="A40" s="66" t="s">
        <v>18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AG40" s="29"/>
    </row>
    <row r="41" spans="1:33" s="10" customFormat="1" ht="11.25" customHeight="1" outlineLevel="1" thickBo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1:33" ht="1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4" ht="21.75" customHeight="1">
      <c r="A43" s="77" t="s">
        <v>19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1"/>
      <c r="AD43" s="1"/>
      <c r="AE43" s="1"/>
      <c r="AF43" s="1"/>
      <c r="AG43" s="1"/>
      <c r="AH43" s="1"/>
    </row>
    <row r="45" spans="1:34" ht="16.5" customHeight="1">
      <c r="A45" s="78" t="s">
        <v>10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9" t="s">
        <v>20</v>
      </c>
      <c r="N45" s="79"/>
      <c r="O45" s="79"/>
      <c r="P45" s="79"/>
      <c r="Q45" s="79" t="s">
        <v>21</v>
      </c>
      <c r="R45" s="79"/>
      <c r="S45" s="79"/>
      <c r="T45" s="79" t="s">
        <v>22</v>
      </c>
      <c r="U45" s="79"/>
      <c r="V45" s="79"/>
      <c r="W45" s="79"/>
      <c r="X45" s="79"/>
      <c r="Y45" s="79"/>
      <c r="Z45" s="79"/>
      <c r="AA45" s="79"/>
      <c r="AB45" s="79" t="s">
        <v>23</v>
      </c>
      <c r="AC45" s="79"/>
      <c r="AD45" s="79"/>
      <c r="AE45" s="79"/>
      <c r="AF45" s="79"/>
      <c r="AG45" s="79"/>
      <c r="AH45" s="79"/>
    </row>
    <row r="46" spans="1:34" ht="1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9"/>
      <c r="O46" s="79"/>
      <c r="P46" s="79"/>
      <c r="Q46" s="79"/>
      <c r="R46" s="79"/>
      <c r="S46" s="79"/>
      <c r="T46" s="74" t="s">
        <v>24</v>
      </c>
      <c r="U46" s="74"/>
      <c r="V46" s="74" t="s">
        <v>25</v>
      </c>
      <c r="W46" s="74"/>
      <c r="X46" s="74"/>
      <c r="Y46" s="74"/>
      <c r="Z46" s="74"/>
      <c r="AA46" s="74"/>
      <c r="AB46" s="79"/>
      <c r="AC46" s="79"/>
      <c r="AD46" s="79"/>
      <c r="AE46" s="79"/>
      <c r="AF46" s="79"/>
      <c r="AG46" s="79"/>
      <c r="AH46" s="79"/>
    </row>
    <row r="47" spans="1:34" ht="12">
      <c r="A47" s="81">
        <v>1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75">
        <v>2</v>
      </c>
      <c r="N47" s="75"/>
      <c r="O47" s="75"/>
      <c r="P47" s="75"/>
      <c r="Q47" s="75">
        <v>3</v>
      </c>
      <c r="R47" s="75"/>
      <c r="S47" s="75"/>
      <c r="T47" s="75">
        <v>4</v>
      </c>
      <c r="U47" s="75"/>
      <c r="V47" s="75">
        <v>5</v>
      </c>
      <c r="W47" s="75"/>
      <c r="X47" s="75"/>
      <c r="Y47" s="75"/>
      <c r="Z47" s="75"/>
      <c r="AA47" s="75"/>
      <c r="AB47" s="75">
        <v>6</v>
      </c>
      <c r="AC47" s="75"/>
      <c r="AD47" s="75"/>
      <c r="AE47" s="75"/>
      <c r="AF47" s="75"/>
      <c r="AG47" s="75"/>
      <c r="AH47" s="75"/>
    </row>
    <row r="48" spans="1:34" ht="12">
      <c r="A48" s="80" t="s">
        <v>16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31"/>
      <c r="N48" s="31"/>
      <c r="O48" s="31"/>
      <c r="P48" s="31"/>
      <c r="Q48" s="31"/>
      <c r="R48" s="31"/>
      <c r="S48" s="31"/>
      <c r="T48" s="31"/>
      <c r="U48" s="32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3"/>
    </row>
    <row r="49" spans="1:34" ht="11.25" customHeight="1" outlineLevel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</row>
    <row r="50" spans="1:34" ht="12">
      <c r="A50" s="80" t="s">
        <v>17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31"/>
      <c r="N50" s="31"/>
      <c r="O50" s="31"/>
      <c r="P50" s="31"/>
      <c r="Q50" s="31"/>
      <c r="R50" s="31"/>
      <c r="S50" s="31"/>
      <c r="T50" s="31"/>
      <c r="U50" s="32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3"/>
    </row>
    <row r="51" spans="1:34" ht="11.25" customHeight="1" outlineLevel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</row>
    <row r="52" spans="1:34" ht="12">
      <c r="A52" s="80" t="s">
        <v>18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31"/>
      <c r="N52" s="31"/>
      <c r="O52" s="31"/>
      <c r="P52" s="31"/>
      <c r="Q52" s="31"/>
      <c r="R52" s="31"/>
      <c r="S52" s="31"/>
      <c r="T52" s="31"/>
      <c r="U52" s="32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3"/>
    </row>
    <row r="53" spans="1:34" ht="11.25" customHeight="1" outlineLevel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</row>
    <row r="54" spans="1:21" ht="12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30"/>
      <c r="N54" s="30"/>
      <c r="O54" s="30"/>
      <c r="P54" s="30"/>
      <c r="Q54" s="30"/>
      <c r="R54" s="30"/>
      <c r="S54" s="30"/>
      <c r="T54" s="30"/>
      <c r="U54" s="30"/>
    </row>
  </sheetData>
  <sheetProtection/>
  <mergeCells count="138">
    <mergeCell ref="A28:M28"/>
    <mergeCell ref="A37:M37"/>
    <mergeCell ref="A30:M30"/>
    <mergeCell ref="N30:R30"/>
    <mergeCell ref="A31:M31"/>
    <mergeCell ref="A32:M32"/>
    <mergeCell ref="A33:M33"/>
    <mergeCell ref="A34:M34"/>
    <mergeCell ref="A35:M35"/>
    <mergeCell ref="N33:R33"/>
    <mergeCell ref="A20:M20"/>
    <mergeCell ref="A21:M21"/>
    <mergeCell ref="A22:M22"/>
    <mergeCell ref="A23:M23"/>
    <mergeCell ref="A24:M24"/>
    <mergeCell ref="A25:M25"/>
    <mergeCell ref="AA39:AE39"/>
    <mergeCell ref="W34:Z34"/>
    <mergeCell ref="N34:R34"/>
    <mergeCell ref="N35:Q35"/>
    <mergeCell ref="W35:Z35"/>
    <mergeCell ref="AA37:AG37"/>
    <mergeCell ref="N37:R37"/>
    <mergeCell ref="N28:R28"/>
    <mergeCell ref="N39:R39"/>
    <mergeCell ref="S39:V39"/>
    <mergeCell ref="W39:Z39"/>
    <mergeCell ref="N31:R31"/>
    <mergeCell ref="N29:R29"/>
    <mergeCell ref="S31:V31"/>
    <mergeCell ref="AA33:AE33"/>
    <mergeCell ref="W26:Z26"/>
    <mergeCell ref="W33:Z33"/>
    <mergeCell ref="N26:R26"/>
    <mergeCell ref="N32:R32"/>
    <mergeCell ref="W32:Z32"/>
    <mergeCell ref="W30:Z30"/>
    <mergeCell ref="N27:R27"/>
    <mergeCell ref="W31:Z31"/>
    <mergeCell ref="S27:V27"/>
    <mergeCell ref="A54:L54"/>
    <mergeCell ref="AB47:AH47"/>
    <mergeCell ref="A48:L48"/>
    <mergeCell ref="A49:AH49"/>
    <mergeCell ref="A50:L50"/>
    <mergeCell ref="A51:AH51"/>
    <mergeCell ref="A52:L52"/>
    <mergeCell ref="A47:L47"/>
    <mergeCell ref="M47:P47"/>
    <mergeCell ref="Q47:S47"/>
    <mergeCell ref="T47:U47"/>
    <mergeCell ref="V47:AA47"/>
    <mergeCell ref="A53:AH53"/>
    <mergeCell ref="A42:M42"/>
    <mergeCell ref="A43:AB43"/>
    <mergeCell ref="A45:L46"/>
    <mergeCell ref="M45:P46"/>
    <mergeCell ref="Q45:S46"/>
    <mergeCell ref="T45:AA45"/>
    <mergeCell ref="AB45:AH46"/>
    <mergeCell ref="T46:U46"/>
    <mergeCell ref="V46:AA46"/>
    <mergeCell ref="S33:V33"/>
    <mergeCell ref="S28:V28"/>
    <mergeCell ref="W28:Z28"/>
    <mergeCell ref="AA28:AG28"/>
    <mergeCell ref="S29:V29"/>
    <mergeCell ref="W29:Z29"/>
    <mergeCell ref="AA29:AF29"/>
    <mergeCell ref="AA32:AE32"/>
    <mergeCell ref="A40:M40"/>
    <mergeCell ref="A41:AG41"/>
    <mergeCell ref="AA34:AE34"/>
    <mergeCell ref="S34:V34"/>
    <mergeCell ref="AA31:AG31"/>
    <mergeCell ref="S32:V32"/>
    <mergeCell ref="S38:V38"/>
    <mergeCell ref="W38:Z38"/>
    <mergeCell ref="S37:V37"/>
    <mergeCell ref="W37:Z37"/>
    <mergeCell ref="W27:Z27"/>
    <mergeCell ref="AA27:AG27"/>
    <mergeCell ref="A26:M26"/>
    <mergeCell ref="N25:R25"/>
    <mergeCell ref="W25:Z25"/>
    <mergeCell ref="AA25:AG25"/>
    <mergeCell ref="A27:M27"/>
    <mergeCell ref="N24:R24"/>
    <mergeCell ref="W23:Z23"/>
    <mergeCell ref="AA23:AG23"/>
    <mergeCell ref="W22:Z22"/>
    <mergeCell ref="AA22:AG22"/>
    <mergeCell ref="N22:R22"/>
    <mergeCell ref="S22:V22"/>
    <mergeCell ref="AA24:AG24"/>
    <mergeCell ref="W24:Z24"/>
    <mergeCell ref="N23:R23"/>
    <mergeCell ref="AA20:AG20"/>
    <mergeCell ref="N21:R21"/>
    <mergeCell ref="S21:V21"/>
    <mergeCell ref="W21:Z21"/>
    <mergeCell ref="AA21:AG21"/>
    <mergeCell ref="A18:AG18"/>
    <mergeCell ref="A19:M19"/>
    <mergeCell ref="N20:R20"/>
    <mergeCell ref="S20:V20"/>
    <mergeCell ref="W20:Z20"/>
    <mergeCell ref="A16:M16"/>
    <mergeCell ref="N16:R16"/>
    <mergeCell ref="S16:V16"/>
    <mergeCell ref="W16:Z16"/>
    <mergeCell ref="AA16:AG16"/>
    <mergeCell ref="A17:M17"/>
    <mergeCell ref="H9:AC9"/>
    <mergeCell ref="A13:M15"/>
    <mergeCell ref="N13:AG13"/>
    <mergeCell ref="N14:V14"/>
    <mergeCell ref="W14:AG14"/>
    <mergeCell ref="N15:R15"/>
    <mergeCell ref="S15:V15"/>
    <mergeCell ref="W15:Z15"/>
    <mergeCell ref="AA15:AG15"/>
    <mergeCell ref="A1:N1"/>
    <mergeCell ref="AD1:AF1"/>
    <mergeCell ref="A4:AF4"/>
    <mergeCell ref="H6:AC6"/>
    <mergeCell ref="H7:AC7"/>
    <mergeCell ref="H8:AC8"/>
    <mergeCell ref="A29:I29"/>
    <mergeCell ref="AA38:AG38"/>
    <mergeCell ref="A36:I36"/>
    <mergeCell ref="N36:Q36"/>
    <mergeCell ref="W36:Z36"/>
    <mergeCell ref="K29:L29"/>
    <mergeCell ref="K36:L36"/>
    <mergeCell ref="A38:I38"/>
    <mergeCell ref="K38:L38"/>
    <mergeCell ref="N38:R38"/>
  </mergeCells>
  <printOptions/>
  <pageMargins left="0.7480314960629921" right="0.7480314960629921" top="0.984251968503937" bottom="0.984251968503937" header="0.5118110236220472" footer="0.5118110236220472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Пинкевич</cp:lastModifiedBy>
  <cp:lastPrinted>2015-01-02T04:42:55Z</cp:lastPrinted>
  <dcterms:created xsi:type="dcterms:W3CDTF">2015-01-22T02:13:24Z</dcterms:created>
  <dcterms:modified xsi:type="dcterms:W3CDTF">2015-02-03T10:45:08Z</dcterms:modified>
  <cp:category/>
  <cp:version/>
  <cp:contentType/>
  <cp:contentStatus/>
  <cp:revision>1</cp:revision>
</cp:coreProperties>
</file>