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05" windowWidth="14805" windowHeight="7110" activeTab="1"/>
  </bookViews>
  <sheets>
    <sheet name="характеристика мкд" sheetId="2" r:id="rId1"/>
    <sheet name="виды работ" sheetId="1" r:id="rId2"/>
  </sheets>
  <definedNames>
    <definedName name="_xlnm._FilterDatabase" localSheetId="0" hidden="1">'характеристика мкд'!$A$13:$X$23</definedName>
    <definedName name="_xlnm.Print_Area" localSheetId="1">'виды работ'!$A$1:$W$22</definedName>
    <definedName name="_xlnm.Print_Area" localSheetId="0">'характеристика мкд'!$A$1:$T$24</definedName>
  </definedNames>
  <calcPr calcId="125725"/>
</workbook>
</file>

<file path=xl/calcChain.xml><?xml version="1.0" encoding="utf-8"?>
<calcChain xmlns="http://schemas.openxmlformats.org/spreadsheetml/2006/main">
  <c r="O23" i="2"/>
  <c r="N23"/>
  <c r="M23"/>
  <c r="C12" i="1"/>
  <c r="L15" i="2" s="1"/>
  <c r="P15" s="1"/>
  <c r="C13" i="1"/>
  <c r="L16" i="2"/>
  <c r="P16" s="1"/>
  <c r="C14" i="1"/>
  <c r="L17" i="2" s="1"/>
  <c r="P17" s="1"/>
  <c r="C15" i="1"/>
  <c r="L18" i="2" s="1"/>
  <c r="C16" i="1"/>
  <c r="L19" i="2" s="1"/>
  <c r="P19" s="1"/>
  <c r="C17" i="1"/>
  <c r="L20" i="2" s="1"/>
  <c r="D18" i="1"/>
  <c r="C18" s="1"/>
  <c r="L21" i="2" s="1"/>
  <c r="P21" s="1"/>
  <c r="D19" i="1"/>
  <c r="C19" s="1"/>
  <c r="L22" i="2" s="1"/>
  <c r="P22" s="1"/>
  <c r="C20" i="1"/>
  <c r="D20"/>
  <c r="F20"/>
  <c r="G20"/>
  <c r="H20"/>
  <c r="L20"/>
  <c r="M20"/>
  <c r="T20"/>
  <c r="U20"/>
  <c r="I23" i="2"/>
  <c r="J23"/>
  <c r="K23"/>
  <c r="H23"/>
  <c r="A16"/>
  <c r="A17" s="1"/>
  <c r="A18" s="1"/>
  <c r="A19" s="1"/>
  <c r="A20" s="1"/>
  <c r="A21" s="1"/>
  <c r="A22" s="1"/>
  <c r="A13" i="1"/>
  <c r="A14" s="1"/>
  <c r="A15" s="1"/>
  <c r="A16" s="1"/>
  <c r="A17" s="1"/>
  <c r="A18" s="1"/>
  <c r="A19" s="1"/>
  <c r="Q15" i="2"/>
  <c r="Q19"/>
  <c r="Q22"/>
  <c r="Q21"/>
  <c r="Q17"/>
  <c r="Q16"/>
  <c r="P20" l="1"/>
  <c r="Q20"/>
  <c r="P18"/>
  <c r="L23"/>
  <c r="Q18"/>
  <c r="Q23"/>
  <c r="P23"/>
  <c r="C24" i="1" l="1"/>
  <c r="C25" s="1"/>
</calcChain>
</file>

<file path=xl/sharedStrings.xml><?xml version="1.0" encoding="utf-8"?>
<sst xmlns="http://schemas.openxmlformats.org/spreadsheetml/2006/main" count="147" uniqueCount="73">
  <si>
    <t>№ п\п</t>
  </si>
  <si>
    <t>Адрес МКД</t>
  </si>
  <si>
    <t>Стоимость капитального ремонта ВСЕГО</t>
  </si>
  <si>
    <t>виды работ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</si>
  <si>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</si>
  <si>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</si>
  <si>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</si>
  <si>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</si>
  <si>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</si>
  <si>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</si>
  <si>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утепление  фасадов</t>
  </si>
  <si>
    <t>Установка коллективных (общедомовых) ПУ и УУ</t>
  </si>
  <si>
    <t>Всего работ по инженерным системам</t>
  </si>
  <si>
    <t>в том числе</t>
  </si>
  <si>
    <t>Ремонт сетей электроснабжения</t>
  </si>
  <si>
    <t>Ремонт сетей теплоснабжения</t>
  </si>
  <si>
    <t>Ремонт сетей холодного водоснабжения</t>
  </si>
  <si>
    <t>Ремонт сетей горячего водоснабжения</t>
  </si>
  <si>
    <t>Ремонт систем водоотведения</t>
  </si>
  <si>
    <t>руб.</t>
  </si>
  <si>
    <t>ед.</t>
  </si>
  <si>
    <t>кв.м.</t>
  </si>
  <si>
    <t>куб.м.</t>
  </si>
  <si>
    <t>№ п/п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</si>
  <si>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</si>
  <si>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</si>
  <si>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</si>
  <si>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</si>
  <si>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</si>
  <si>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МКД:</t>
  </si>
  <si>
    <t>Количество жителей, зарегистрированных в МКД</t>
  </si>
  <si>
    <t>Стоимость капитального ремонта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</si>
  <si>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</si>
  <si>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</si>
  <si>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</si>
  <si>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всего:</t>
  </si>
  <si>
    <t>в том числе жилых помещений, находящихся в собственности граждан</t>
  </si>
  <si>
    <t>за счет средств местного бюджета</t>
  </si>
  <si>
    <t>за счет средств собственников помещений в МКД</t>
  </si>
  <si>
    <t>кв.м</t>
  </si>
  <si>
    <t>чел.</t>
  </si>
  <si>
    <t>Кирпич</t>
  </si>
  <si>
    <t>х</t>
  </si>
  <si>
    <t>Итого по муниципальному образованию</t>
  </si>
  <si>
    <t>Проектные работы</t>
  </si>
  <si>
    <t>Удельная стоимость капитального ремонта 1 кв. м общей площади помещений МКД</t>
  </si>
  <si>
    <t>Предельная стоимость капитального ремонта 1 кв. м общей площади помещений МКД</t>
  </si>
  <si>
    <t>руб./кв.м</t>
  </si>
  <si>
    <t>федеральный бюджет</t>
  </si>
  <si>
    <t>областной бюджет</t>
  </si>
  <si>
    <t>способ формирования фонда капитального ремонта</t>
  </si>
  <si>
    <t>РО</t>
  </si>
  <si>
    <t>Осуществление строительного контроля</t>
  </si>
  <si>
    <t>УТВЕРЖДЕН</t>
  </si>
  <si>
    <t>Муниципальное образование Кузьмоловское городское поселение</t>
  </si>
  <si>
    <t>Муниципальное образование Кузьмоловсоке городское поселение</t>
  </si>
  <si>
    <t xml:space="preserve">Г.п. Кузьмоловский, ул. Строителей, д. 3  </t>
  </si>
  <si>
    <t xml:space="preserve">Г.п. Кузьмоловский, ул. Строителей, д. 5  </t>
  </si>
  <si>
    <t xml:space="preserve">Г.п. Кузьмоловский, ул. Строителей, д. 7  </t>
  </si>
  <si>
    <t xml:space="preserve">Г.п. Кузьмоловский, ул. Строителей, д. 9  </t>
  </si>
  <si>
    <t xml:space="preserve">Г.п. Кузьмоловский, ул. Школьная, д. 14  </t>
  </si>
  <si>
    <t xml:space="preserve">Г.п. Кузьмоловский, ул. Школьная, д. 9а  </t>
  </si>
  <si>
    <t xml:space="preserve">Г.п. Кузьмоловский, ул. Юбилейная, д. 28  </t>
  </si>
  <si>
    <t xml:space="preserve">Г.п. Кузьмоловский, ул. Юбилейная, д. 30  </t>
  </si>
  <si>
    <t>30.12.2016</t>
  </si>
  <si>
    <t>от _________ 2015 года № _____</t>
  </si>
  <si>
    <t>Итого по муниципальному образованию со строительным контролем</t>
  </si>
  <si>
    <t xml:space="preserve">постановлением администрации МО </t>
  </si>
  <si>
    <t>Кузьмоловское ГП</t>
  </si>
  <si>
    <t>Итого по муниципальному образованию  со строительным контролем</t>
  </si>
  <si>
    <t>Краткосрочный муниципальный план реализации в 2015 году Региональной программы капитального ремонта общего имущества в многоквратирных домах, расположенных на территории МО Кузьмоловское городское поселение Всеволожского муниципального района Ленинградской области</t>
  </si>
  <si>
    <t>I. Перечень многоквратирных домов, которые подлежат капитальному ремонту в 2015 году с учетом мер государственной поддержки</t>
  </si>
  <si>
    <t>II. Реестр многоквратирных домов, которые подлежат капитальному ремонту в 2015 году с учетом мер государственной поддержки</t>
  </si>
</sst>
</file>

<file path=xl/styles.xml><?xml version="1.0" encoding="utf-8"?>
<styleSheet xmlns="http://schemas.openxmlformats.org/spreadsheetml/2006/main">
  <numFmts count="1">
    <numFmt numFmtId="164" formatCode="#,##0.000"/>
  </numFmts>
  <fonts count="18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Calibri"/>
      <family val="2"/>
    </font>
    <font>
      <sz val="10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7" fillId="0" borderId="0"/>
    <xf numFmtId="0" fontId="16" fillId="0" borderId="0"/>
    <xf numFmtId="0" fontId="17" fillId="0" borderId="0"/>
    <xf numFmtId="0" fontId="1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87">
    <xf numFmtId="0" fontId="0" fillId="0" borderId="0" xfId="0"/>
    <xf numFmtId="2" fontId="8" fillId="0" borderId="0" xfId="0" applyNumberFormat="1" applyFont="1" applyFill="1"/>
    <xf numFmtId="4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4" fontId="10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8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3" fontId="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0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4" fontId="8" fillId="0" borderId="0" xfId="0" applyNumberFormat="1" applyFont="1" applyFill="1"/>
    <xf numFmtId="0" fontId="11" fillId="0" borderId="0" xfId="0" applyFont="1" applyFill="1"/>
    <xf numFmtId="164" fontId="11" fillId="0" borderId="0" xfId="0" applyNumberFormat="1" applyFont="1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3" fontId="8" fillId="0" borderId="0" xfId="0" applyNumberFormat="1" applyFont="1" applyFill="1"/>
    <xf numFmtId="0" fontId="8" fillId="0" borderId="0" xfId="0" applyFont="1" applyFill="1" applyAlignment="1">
      <alignment horizontal="left"/>
    </xf>
    <xf numFmtId="0" fontId="5" fillId="0" borderId="0" xfId="0" applyFont="1" applyFill="1"/>
    <xf numFmtId="4" fontId="4" fillId="0" borderId="1" xfId="0" applyNumberFormat="1" applyFont="1" applyFill="1" applyBorder="1" applyAlignment="1">
      <alignment horizontal="center" vertical="center" textRotation="90" wrapText="1"/>
    </xf>
    <xf numFmtId="4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ill="1"/>
    <xf numFmtId="0" fontId="0" fillId="0" borderId="0" xfId="0" applyFill="1" applyAlignment="1">
      <alignment horizontal="left"/>
    </xf>
    <xf numFmtId="4" fontId="14" fillId="0" borderId="1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/>
    </xf>
    <xf numFmtId="3" fontId="15" fillId="0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left" vertical="center" wrapText="1"/>
    </xf>
    <xf numFmtId="4" fontId="1" fillId="0" borderId="4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left"/>
    </xf>
    <xf numFmtId="4" fontId="4" fillId="0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textRotation="90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4" xfId="0" applyNumberFormat="1" applyFont="1" applyFill="1" applyBorder="1" applyAlignment="1">
      <alignment horizontal="left" vertical="center" wrapText="1"/>
    </xf>
  </cellXfs>
  <cellStyles count="18">
    <cellStyle name="Excel Built-in Normal" xfId="1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 3 2" xfId="7"/>
    <cellStyle name="Обычный 3 3" xfId="8"/>
    <cellStyle name="Обычный 4" xfId="9"/>
    <cellStyle name="Обычный 4 2" xfId="10"/>
    <cellStyle name="Обычный 5" xfId="11"/>
    <cellStyle name="Обычный 6" xfId="12"/>
    <cellStyle name="Обычный 6 2" xfId="13"/>
    <cellStyle name="Обычный 7" xfId="14"/>
    <cellStyle name="Обычный 7 2" xfId="15"/>
    <cellStyle name="Обычный 8" xfId="16"/>
    <cellStyle name="Обычный 9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4"/>
  <sheetViews>
    <sheetView view="pageBreakPreview" zoomScale="70" zoomScaleNormal="100" zoomScaleSheetLayoutView="90" workbookViewId="0">
      <selection activeCell="Q5" sqref="Q5"/>
    </sheetView>
  </sheetViews>
  <sheetFormatPr defaultRowHeight="15"/>
  <cols>
    <col min="1" max="1" width="5.5703125" style="40" customWidth="1"/>
    <col min="2" max="2" width="43.28515625" style="41" customWidth="1"/>
    <col min="3" max="3" width="10.5703125" style="40" customWidth="1"/>
    <col min="4" max="4" width="9.42578125" style="40" bestFit="1" customWidth="1"/>
    <col min="5" max="5" width="9.28515625" style="40" bestFit="1" customWidth="1"/>
    <col min="6" max="7" width="9.42578125" style="40" bestFit="1" customWidth="1"/>
    <col min="8" max="8" width="11.28515625" style="40" bestFit="1" customWidth="1"/>
    <col min="9" max="9" width="11" style="40" customWidth="1"/>
    <col min="10" max="11" width="11.42578125" style="40" customWidth="1"/>
    <col min="12" max="12" width="15.5703125" style="40" customWidth="1"/>
    <col min="13" max="13" width="9.42578125" style="40" bestFit="1" customWidth="1"/>
    <col min="14" max="14" width="14.85546875" style="40" customWidth="1"/>
    <col min="15" max="15" width="13.7109375" style="40" customWidth="1"/>
    <col min="16" max="16" width="15.28515625" style="40" customWidth="1"/>
    <col min="17" max="17" width="10.140625" style="40" customWidth="1"/>
    <col min="18" max="18" width="12.28515625" style="40" customWidth="1"/>
    <col min="19" max="19" width="11.42578125" style="40" customWidth="1"/>
    <col min="20" max="20" width="9.28515625" style="40" bestFit="1" customWidth="1"/>
    <col min="21" max="21" width="14.140625" style="4" customWidth="1"/>
    <col min="22" max="23" width="9.140625" style="4"/>
    <col min="24" max="24" width="15.28515625" style="4" bestFit="1" customWidth="1"/>
    <col min="25" max="16384" width="9.140625" style="4"/>
  </cols>
  <sheetData>
    <row r="1" spans="1:24" s="18" customFormat="1">
      <c r="A1" s="15"/>
      <c r="B1" s="16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7" t="s">
        <v>53</v>
      </c>
      <c r="R1" s="15"/>
      <c r="S1" s="15"/>
      <c r="T1" s="15"/>
    </row>
    <row r="2" spans="1:24" s="18" customFormat="1">
      <c r="A2" s="15"/>
      <c r="B2" s="16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 t="s">
        <v>67</v>
      </c>
      <c r="R2" s="15"/>
      <c r="S2" s="15"/>
      <c r="T2" s="15"/>
    </row>
    <row r="3" spans="1:24" s="18" customFormat="1">
      <c r="A3" s="15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7" t="s">
        <v>68</v>
      </c>
      <c r="R3" s="15"/>
      <c r="S3" s="15"/>
      <c r="T3" s="15"/>
    </row>
    <row r="4" spans="1:24" s="18" customFormat="1">
      <c r="A4" s="15"/>
      <c r="B4" s="16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" t="s">
        <v>65</v>
      </c>
      <c r="R4" s="15"/>
      <c r="S4" s="15"/>
      <c r="T4" s="15"/>
    </row>
    <row r="5" spans="1:24" s="18" customFormat="1">
      <c r="A5" s="15"/>
      <c r="B5" s="16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7"/>
      <c r="R5" s="15"/>
      <c r="S5" s="15"/>
      <c r="T5" s="15"/>
    </row>
    <row r="6" spans="1:24" s="18" customFormat="1" ht="15" customHeight="1">
      <c r="A6" s="53" t="s">
        <v>70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15"/>
    </row>
    <row r="7" spans="1:24" s="18" customFormat="1">
      <c r="A7" s="19"/>
      <c r="B7" s="17"/>
      <c r="C7" s="19"/>
      <c r="D7" s="54" t="s">
        <v>71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19"/>
      <c r="S7" s="19"/>
      <c r="T7" s="15"/>
    </row>
    <row r="8" spans="1:24" s="18" customFormat="1">
      <c r="A8" s="19"/>
      <c r="B8" s="17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19"/>
      <c r="S8" s="19"/>
      <c r="T8" s="15"/>
    </row>
    <row r="9" spans="1:24" s="18" customFormat="1" ht="30" customHeight="1">
      <c r="A9" s="56" t="s">
        <v>23</v>
      </c>
      <c r="B9" s="56" t="s">
        <v>1</v>
      </c>
      <c r="C9" s="57" t="s">
        <v>24</v>
      </c>
      <c r="D9" s="57"/>
      <c r="E9" s="59" t="s">
        <v>25</v>
      </c>
      <c r="F9" s="59" t="s">
        <v>26</v>
      </c>
      <c r="G9" s="59" t="s">
        <v>27</v>
      </c>
      <c r="H9" s="58" t="s">
        <v>28</v>
      </c>
      <c r="I9" s="56" t="s">
        <v>29</v>
      </c>
      <c r="J9" s="56"/>
      <c r="K9" s="58" t="s">
        <v>30</v>
      </c>
      <c r="L9" s="56" t="s">
        <v>31</v>
      </c>
      <c r="M9" s="56"/>
      <c r="N9" s="56"/>
      <c r="O9" s="56"/>
      <c r="P9" s="56"/>
      <c r="Q9" s="55" t="s">
        <v>45</v>
      </c>
      <c r="R9" s="55" t="s">
        <v>46</v>
      </c>
      <c r="S9" s="58" t="s">
        <v>32</v>
      </c>
      <c r="T9" s="66" t="s">
        <v>50</v>
      </c>
    </row>
    <row r="10" spans="1:24" s="18" customFormat="1" ht="15" customHeight="1">
      <c r="A10" s="56"/>
      <c r="B10" s="56"/>
      <c r="C10" s="58" t="s">
        <v>33</v>
      </c>
      <c r="D10" s="58" t="s">
        <v>34</v>
      </c>
      <c r="E10" s="59"/>
      <c r="F10" s="59"/>
      <c r="G10" s="59"/>
      <c r="H10" s="58"/>
      <c r="I10" s="58" t="s">
        <v>35</v>
      </c>
      <c r="J10" s="58" t="s">
        <v>36</v>
      </c>
      <c r="K10" s="58"/>
      <c r="L10" s="58" t="s">
        <v>35</v>
      </c>
      <c r="M10" s="21"/>
      <c r="N10" s="21"/>
      <c r="O10" s="22"/>
      <c r="P10" s="22"/>
      <c r="Q10" s="55"/>
      <c r="R10" s="55"/>
      <c r="S10" s="58"/>
      <c r="T10" s="66"/>
    </row>
    <row r="11" spans="1:24" s="18" customFormat="1" ht="173.45" customHeight="1">
      <c r="A11" s="56"/>
      <c r="B11" s="56"/>
      <c r="C11" s="58"/>
      <c r="D11" s="58"/>
      <c r="E11" s="59"/>
      <c r="F11" s="59"/>
      <c r="G11" s="59"/>
      <c r="H11" s="58"/>
      <c r="I11" s="58"/>
      <c r="J11" s="58"/>
      <c r="K11" s="58"/>
      <c r="L11" s="58"/>
      <c r="M11" s="23" t="s">
        <v>48</v>
      </c>
      <c r="N11" s="23" t="s">
        <v>49</v>
      </c>
      <c r="O11" s="21" t="s">
        <v>37</v>
      </c>
      <c r="P11" s="21" t="s">
        <v>38</v>
      </c>
      <c r="Q11" s="55"/>
      <c r="R11" s="55"/>
      <c r="S11" s="58"/>
      <c r="T11" s="66"/>
    </row>
    <row r="12" spans="1:24" s="18" customFormat="1" ht="27" customHeight="1">
      <c r="A12" s="56"/>
      <c r="B12" s="56"/>
      <c r="C12" s="58"/>
      <c r="D12" s="58"/>
      <c r="E12" s="59"/>
      <c r="F12" s="59"/>
      <c r="G12" s="59"/>
      <c r="H12" s="22" t="s">
        <v>39</v>
      </c>
      <c r="I12" s="22" t="s">
        <v>39</v>
      </c>
      <c r="J12" s="22" t="s">
        <v>39</v>
      </c>
      <c r="K12" s="22" t="s">
        <v>40</v>
      </c>
      <c r="L12" s="22" t="s">
        <v>19</v>
      </c>
      <c r="M12" s="22"/>
      <c r="N12" s="22"/>
      <c r="O12" s="22" t="s">
        <v>19</v>
      </c>
      <c r="P12" s="22" t="s">
        <v>19</v>
      </c>
      <c r="Q12" s="24" t="s">
        <v>47</v>
      </c>
      <c r="R12" s="24" t="s">
        <v>47</v>
      </c>
      <c r="S12" s="58"/>
      <c r="T12" s="66"/>
    </row>
    <row r="13" spans="1:24" s="18" customFormat="1">
      <c r="A13" s="25">
        <v>1</v>
      </c>
      <c r="B13" s="25">
        <v>2</v>
      </c>
      <c r="C13" s="25">
        <v>3</v>
      </c>
      <c r="D13" s="25">
        <v>4</v>
      </c>
      <c r="E13" s="25">
        <v>5</v>
      </c>
      <c r="F13" s="25">
        <v>6</v>
      </c>
      <c r="G13" s="25">
        <v>7</v>
      </c>
      <c r="H13" s="25">
        <v>8</v>
      </c>
      <c r="I13" s="25">
        <v>9</v>
      </c>
      <c r="J13" s="25">
        <v>10</v>
      </c>
      <c r="K13" s="25">
        <v>11</v>
      </c>
      <c r="L13" s="25">
        <v>12</v>
      </c>
      <c r="M13" s="25">
        <v>13</v>
      </c>
      <c r="N13" s="25">
        <v>14</v>
      </c>
      <c r="O13" s="25">
        <v>15</v>
      </c>
      <c r="P13" s="25">
        <v>16</v>
      </c>
      <c r="Q13" s="25">
        <v>17</v>
      </c>
      <c r="R13" s="25">
        <v>18</v>
      </c>
      <c r="S13" s="25">
        <v>19</v>
      </c>
      <c r="T13" s="26">
        <v>20</v>
      </c>
    </row>
    <row r="14" spans="1:24" s="32" customFormat="1" ht="21" customHeight="1">
      <c r="A14" s="63" t="s">
        <v>54</v>
      </c>
      <c r="B14" s="64"/>
      <c r="C14" s="64"/>
      <c r="D14" s="64"/>
      <c r="E14" s="65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1"/>
      <c r="X14" s="4"/>
    </row>
    <row r="15" spans="1:24" s="32" customFormat="1" ht="21" customHeight="1">
      <c r="A15" s="31">
        <v>26</v>
      </c>
      <c r="B15" s="27" t="s">
        <v>56</v>
      </c>
      <c r="C15" s="3">
        <v>1975</v>
      </c>
      <c r="D15" s="3"/>
      <c r="E15" s="28" t="s">
        <v>41</v>
      </c>
      <c r="F15" s="3">
        <v>9</v>
      </c>
      <c r="G15" s="3">
        <v>2</v>
      </c>
      <c r="H15" s="35">
        <v>3915</v>
      </c>
      <c r="I15" s="35">
        <v>2285.4</v>
      </c>
      <c r="J15" s="35">
        <v>2240</v>
      </c>
      <c r="K15" s="3">
        <v>161</v>
      </c>
      <c r="L15" s="10">
        <f>'виды работ'!C12</f>
        <v>917751</v>
      </c>
      <c r="M15" s="10">
        <v>0</v>
      </c>
      <c r="N15" s="10">
        <v>591949</v>
      </c>
      <c r="O15" s="10">
        <v>183550</v>
      </c>
      <c r="P15" s="2">
        <f t="shared" ref="P15:P22" si="0">L15-M15-N15-O15</f>
        <v>142252</v>
      </c>
      <c r="Q15" s="10">
        <f>L15/H15</f>
        <v>234.4191570881226</v>
      </c>
      <c r="R15" s="2">
        <v>13912</v>
      </c>
      <c r="S15" s="29" t="s">
        <v>64</v>
      </c>
      <c r="T15" s="11" t="s">
        <v>51</v>
      </c>
      <c r="U15" s="1"/>
      <c r="X15" s="4"/>
    </row>
    <row r="16" spans="1:24" s="32" customFormat="1" ht="21" customHeight="1">
      <c r="A16" s="31">
        <f t="shared" ref="A16:A22" si="1">A15+1</f>
        <v>27</v>
      </c>
      <c r="B16" s="27" t="s">
        <v>57</v>
      </c>
      <c r="C16" s="3">
        <v>1976</v>
      </c>
      <c r="D16" s="3"/>
      <c r="E16" s="28" t="s">
        <v>41</v>
      </c>
      <c r="F16" s="3">
        <v>9</v>
      </c>
      <c r="G16" s="3">
        <v>2</v>
      </c>
      <c r="H16" s="35">
        <v>3915</v>
      </c>
      <c r="I16" s="35">
        <v>2200.6</v>
      </c>
      <c r="J16" s="35">
        <v>2046.55</v>
      </c>
      <c r="K16" s="3">
        <v>184</v>
      </c>
      <c r="L16" s="10">
        <f>'виды работ'!C13</f>
        <v>917751</v>
      </c>
      <c r="M16" s="10">
        <v>0</v>
      </c>
      <c r="N16" s="10">
        <v>591949</v>
      </c>
      <c r="O16" s="10">
        <v>183550</v>
      </c>
      <c r="P16" s="2">
        <f t="shared" si="0"/>
        <v>142252</v>
      </c>
      <c r="Q16" s="10">
        <f>L16/H16</f>
        <v>234.4191570881226</v>
      </c>
      <c r="R16" s="2">
        <v>13912</v>
      </c>
      <c r="S16" s="29" t="s">
        <v>64</v>
      </c>
      <c r="T16" s="11" t="s">
        <v>51</v>
      </c>
      <c r="U16" s="1"/>
      <c r="X16" s="4"/>
    </row>
    <row r="17" spans="1:24" s="32" customFormat="1" ht="21" customHeight="1">
      <c r="A17" s="31">
        <f t="shared" si="1"/>
        <v>28</v>
      </c>
      <c r="B17" s="27" t="s">
        <v>58</v>
      </c>
      <c r="C17" s="3">
        <v>1976</v>
      </c>
      <c r="D17" s="3"/>
      <c r="E17" s="28" t="s">
        <v>41</v>
      </c>
      <c r="F17" s="3">
        <v>9</v>
      </c>
      <c r="G17" s="3">
        <v>2</v>
      </c>
      <c r="H17" s="35">
        <v>3915</v>
      </c>
      <c r="I17" s="35">
        <v>2212</v>
      </c>
      <c r="J17" s="35">
        <v>2057.16</v>
      </c>
      <c r="K17" s="3">
        <v>145</v>
      </c>
      <c r="L17" s="10">
        <f>'виды работ'!C14</f>
        <v>917751</v>
      </c>
      <c r="M17" s="10">
        <v>0</v>
      </c>
      <c r="N17" s="10">
        <v>591949</v>
      </c>
      <c r="O17" s="10">
        <v>183550</v>
      </c>
      <c r="P17" s="2">
        <f t="shared" si="0"/>
        <v>142252</v>
      </c>
      <c r="Q17" s="10">
        <f t="shared" ref="Q17:Q22" si="2">L17/H17</f>
        <v>234.4191570881226</v>
      </c>
      <c r="R17" s="2">
        <v>13912</v>
      </c>
      <c r="S17" s="29" t="s">
        <v>64</v>
      </c>
      <c r="T17" s="11" t="s">
        <v>51</v>
      </c>
      <c r="U17" s="1"/>
      <c r="X17" s="4"/>
    </row>
    <row r="18" spans="1:24" s="32" customFormat="1" ht="21" customHeight="1">
      <c r="A18" s="31">
        <f t="shared" si="1"/>
        <v>29</v>
      </c>
      <c r="B18" s="27" t="s">
        <v>59</v>
      </c>
      <c r="C18" s="3">
        <v>1975</v>
      </c>
      <c r="D18" s="3"/>
      <c r="E18" s="28" t="s">
        <v>41</v>
      </c>
      <c r="F18" s="3">
        <v>9</v>
      </c>
      <c r="G18" s="3">
        <v>2</v>
      </c>
      <c r="H18" s="35">
        <v>3915</v>
      </c>
      <c r="I18" s="35">
        <v>2253</v>
      </c>
      <c r="J18" s="35">
        <v>2095.29</v>
      </c>
      <c r="K18" s="3">
        <v>171</v>
      </c>
      <c r="L18" s="10">
        <f>'виды работ'!C15</f>
        <v>917751</v>
      </c>
      <c r="M18" s="10">
        <v>0</v>
      </c>
      <c r="N18" s="10">
        <v>591949</v>
      </c>
      <c r="O18" s="10">
        <v>183550</v>
      </c>
      <c r="P18" s="2">
        <f t="shared" si="0"/>
        <v>142252</v>
      </c>
      <c r="Q18" s="10">
        <f t="shared" si="2"/>
        <v>234.4191570881226</v>
      </c>
      <c r="R18" s="2">
        <v>13912</v>
      </c>
      <c r="S18" s="29" t="s">
        <v>64</v>
      </c>
      <c r="T18" s="11" t="s">
        <v>51</v>
      </c>
      <c r="U18" s="1"/>
      <c r="X18" s="4"/>
    </row>
    <row r="19" spans="1:24" s="32" customFormat="1" ht="21" customHeight="1">
      <c r="A19" s="31">
        <f t="shared" si="1"/>
        <v>30</v>
      </c>
      <c r="B19" s="27" t="s">
        <v>62</v>
      </c>
      <c r="C19" s="3">
        <v>1975</v>
      </c>
      <c r="D19" s="3"/>
      <c r="E19" s="28" t="s">
        <v>41</v>
      </c>
      <c r="F19" s="3">
        <v>5</v>
      </c>
      <c r="G19" s="3">
        <v>5</v>
      </c>
      <c r="H19" s="35">
        <v>4399</v>
      </c>
      <c r="I19" s="35">
        <v>2617</v>
      </c>
      <c r="J19" s="35">
        <v>2433.81</v>
      </c>
      <c r="K19" s="3">
        <v>199</v>
      </c>
      <c r="L19" s="10">
        <f>'виды работ'!C16</f>
        <v>4958112</v>
      </c>
      <c r="M19" s="10">
        <v>0</v>
      </c>
      <c r="N19" s="10">
        <v>3197982</v>
      </c>
      <c r="O19" s="10">
        <v>991623</v>
      </c>
      <c r="P19" s="2">
        <f t="shared" si="0"/>
        <v>768507</v>
      </c>
      <c r="Q19" s="10">
        <f t="shared" si="2"/>
        <v>1127.0997954080474</v>
      </c>
      <c r="R19" s="2">
        <v>13912</v>
      </c>
      <c r="S19" s="29" t="s">
        <v>64</v>
      </c>
      <c r="T19" s="11" t="s">
        <v>51</v>
      </c>
      <c r="U19" s="1"/>
      <c r="X19" s="4"/>
    </row>
    <row r="20" spans="1:24" s="32" customFormat="1" ht="21" customHeight="1">
      <c r="A20" s="31">
        <f t="shared" si="1"/>
        <v>31</v>
      </c>
      <c r="B20" s="27" t="s">
        <v>63</v>
      </c>
      <c r="C20" s="3">
        <v>1975</v>
      </c>
      <c r="D20" s="3"/>
      <c r="E20" s="28" t="s">
        <v>41</v>
      </c>
      <c r="F20" s="3">
        <v>5</v>
      </c>
      <c r="G20" s="3">
        <v>5</v>
      </c>
      <c r="H20" s="10">
        <v>4399</v>
      </c>
      <c r="I20" s="35">
        <v>2592</v>
      </c>
      <c r="J20" s="35">
        <v>2410.56</v>
      </c>
      <c r="K20" s="3">
        <v>216</v>
      </c>
      <c r="L20" s="10">
        <f>'виды работ'!C17</f>
        <v>4958112</v>
      </c>
      <c r="M20" s="10">
        <v>0</v>
      </c>
      <c r="N20" s="10">
        <v>3197982</v>
      </c>
      <c r="O20" s="10">
        <v>991623</v>
      </c>
      <c r="P20" s="2">
        <f t="shared" si="0"/>
        <v>768507</v>
      </c>
      <c r="Q20" s="10">
        <f t="shared" si="2"/>
        <v>1127.0997954080474</v>
      </c>
      <c r="R20" s="2">
        <v>13912</v>
      </c>
      <c r="S20" s="29" t="s">
        <v>64</v>
      </c>
      <c r="T20" s="11" t="s">
        <v>51</v>
      </c>
      <c r="U20" s="1"/>
      <c r="X20" s="4"/>
    </row>
    <row r="21" spans="1:24" s="32" customFormat="1" ht="21" customHeight="1">
      <c r="A21" s="31">
        <f t="shared" si="1"/>
        <v>32</v>
      </c>
      <c r="B21" s="30" t="s">
        <v>60</v>
      </c>
      <c r="C21" s="3">
        <v>1956</v>
      </c>
      <c r="D21" s="3"/>
      <c r="E21" s="28" t="s">
        <v>41</v>
      </c>
      <c r="F21" s="3">
        <v>2</v>
      </c>
      <c r="G21" s="3">
        <v>2</v>
      </c>
      <c r="H21" s="10">
        <v>696</v>
      </c>
      <c r="I21" s="35">
        <v>388.3</v>
      </c>
      <c r="J21" s="35">
        <v>361.11</v>
      </c>
      <c r="K21" s="3">
        <v>30</v>
      </c>
      <c r="L21" s="10">
        <f>'виды работ'!C18</f>
        <v>2369903</v>
      </c>
      <c r="M21" s="10">
        <v>0</v>
      </c>
      <c r="N21" s="10">
        <v>1528587</v>
      </c>
      <c r="O21" s="10">
        <v>473981</v>
      </c>
      <c r="P21" s="2">
        <f>L21-M21-N21-O21</f>
        <v>367335</v>
      </c>
      <c r="Q21" s="10">
        <f>L21/H21</f>
        <v>3405.0330459770116</v>
      </c>
      <c r="R21" s="2">
        <v>13912</v>
      </c>
      <c r="S21" s="29" t="s">
        <v>64</v>
      </c>
      <c r="T21" s="11" t="s">
        <v>51</v>
      </c>
      <c r="U21" s="1"/>
      <c r="X21" s="4"/>
    </row>
    <row r="22" spans="1:24" s="32" customFormat="1" ht="21" customHeight="1">
      <c r="A22" s="31">
        <f t="shared" si="1"/>
        <v>33</v>
      </c>
      <c r="B22" s="27" t="s">
        <v>61</v>
      </c>
      <c r="C22" s="3">
        <v>1973</v>
      </c>
      <c r="D22" s="3"/>
      <c r="E22" s="28" t="s">
        <v>41</v>
      </c>
      <c r="F22" s="3">
        <v>9</v>
      </c>
      <c r="G22" s="3">
        <v>1</v>
      </c>
      <c r="H22" s="10">
        <v>1962</v>
      </c>
      <c r="I22" s="35">
        <v>1205</v>
      </c>
      <c r="J22" s="35">
        <v>1120.6500000000001</v>
      </c>
      <c r="K22" s="3">
        <v>80</v>
      </c>
      <c r="L22" s="10">
        <f>'виды работ'!C19</f>
        <v>1621136</v>
      </c>
      <c r="M22" s="10">
        <v>0</v>
      </c>
      <c r="N22" s="10">
        <v>1045633</v>
      </c>
      <c r="O22" s="10">
        <v>324227</v>
      </c>
      <c r="P22" s="2">
        <f t="shared" si="0"/>
        <v>251276</v>
      </c>
      <c r="Q22" s="10">
        <f t="shared" si="2"/>
        <v>826.26707441386338</v>
      </c>
      <c r="R22" s="2">
        <v>13912</v>
      </c>
      <c r="S22" s="29" t="s">
        <v>64</v>
      </c>
      <c r="T22" s="11" t="s">
        <v>51</v>
      </c>
      <c r="U22" s="1"/>
      <c r="X22" s="4"/>
    </row>
    <row r="23" spans="1:24" s="32" customFormat="1" ht="21" customHeight="1">
      <c r="A23" s="61" t="s">
        <v>43</v>
      </c>
      <c r="B23" s="62"/>
      <c r="C23" s="10" t="s">
        <v>42</v>
      </c>
      <c r="D23" s="10" t="s">
        <v>42</v>
      </c>
      <c r="E23" s="10" t="s">
        <v>42</v>
      </c>
      <c r="F23" s="10" t="s">
        <v>42</v>
      </c>
      <c r="G23" s="10" t="s">
        <v>42</v>
      </c>
      <c r="H23" s="33">
        <f t="shared" ref="H23:Q23" si="3">SUM(H15:H22)</f>
        <v>27116</v>
      </c>
      <c r="I23" s="33">
        <f t="shared" si="3"/>
        <v>15753.3</v>
      </c>
      <c r="J23" s="33">
        <f t="shared" si="3"/>
        <v>14765.13</v>
      </c>
      <c r="K23" s="33">
        <f t="shared" si="3"/>
        <v>1186</v>
      </c>
      <c r="L23" s="33">
        <f>SUM(L15:L22)</f>
        <v>17578267</v>
      </c>
      <c r="M23" s="33">
        <f t="shared" si="3"/>
        <v>0</v>
      </c>
      <c r="N23" s="33">
        <f t="shared" si="3"/>
        <v>11337980</v>
      </c>
      <c r="O23" s="33">
        <f t="shared" si="3"/>
        <v>3515654</v>
      </c>
      <c r="P23" s="33">
        <f t="shared" si="3"/>
        <v>2724633</v>
      </c>
      <c r="Q23" s="33">
        <f t="shared" si="3"/>
        <v>7423.1763395594608</v>
      </c>
      <c r="R23" s="12" t="s">
        <v>42</v>
      </c>
      <c r="S23" s="34" t="s">
        <v>42</v>
      </c>
      <c r="T23" s="11" t="s">
        <v>42</v>
      </c>
      <c r="U23" s="1"/>
      <c r="X23" s="4"/>
    </row>
    <row r="24" spans="1:24" s="38" customFormat="1" ht="27" customHeight="1">
      <c r="A24" s="52" t="s">
        <v>66</v>
      </c>
      <c r="B24" s="52"/>
      <c r="C24" s="52"/>
      <c r="D24" s="14" t="s">
        <v>42</v>
      </c>
      <c r="E24" s="14" t="s">
        <v>42</v>
      </c>
      <c r="F24" s="14" t="s">
        <v>42</v>
      </c>
      <c r="G24" s="14" t="s">
        <v>42</v>
      </c>
      <c r="H24" s="14" t="s">
        <v>42</v>
      </c>
      <c r="I24" s="14" t="s">
        <v>42</v>
      </c>
      <c r="J24" s="14" t="s">
        <v>42</v>
      </c>
      <c r="K24" s="14" t="s">
        <v>42</v>
      </c>
      <c r="L24" s="7">
        <v>17954441.91</v>
      </c>
      <c r="M24" s="13">
        <v>0</v>
      </c>
      <c r="N24" s="13">
        <v>11337980</v>
      </c>
      <c r="O24" s="13">
        <v>3515654</v>
      </c>
      <c r="P24" s="7">
        <v>3100807.91</v>
      </c>
      <c r="Q24" s="8" t="s">
        <v>42</v>
      </c>
      <c r="R24" s="8" t="s">
        <v>42</v>
      </c>
      <c r="S24" s="8" t="s">
        <v>42</v>
      </c>
      <c r="T24" s="8" t="s">
        <v>42</v>
      </c>
      <c r="X24" s="39"/>
    </row>
  </sheetData>
  <mergeCells count="25">
    <mergeCell ref="A9:A12"/>
    <mergeCell ref="B9:B12"/>
    <mergeCell ref="E9:E12"/>
    <mergeCell ref="F14:T14"/>
    <mergeCell ref="A23:B23"/>
    <mergeCell ref="A14:E14"/>
    <mergeCell ref="T9:T12"/>
    <mergeCell ref="D10:D12"/>
    <mergeCell ref="L9:P9"/>
    <mergeCell ref="A24:C24"/>
    <mergeCell ref="A6:S6"/>
    <mergeCell ref="D7:Q7"/>
    <mergeCell ref="Q9:Q11"/>
    <mergeCell ref="R9:R11"/>
    <mergeCell ref="I9:J9"/>
    <mergeCell ref="C9:D9"/>
    <mergeCell ref="J10:J11"/>
    <mergeCell ref="G9:G12"/>
    <mergeCell ref="K9:K11"/>
    <mergeCell ref="F9:F12"/>
    <mergeCell ref="L10:L11"/>
    <mergeCell ref="S9:S12"/>
    <mergeCell ref="C10:C12"/>
    <mergeCell ref="H9:H11"/>
    <mergeCell ref="I10:I11"/>
  </mergeCells>
  <phoneticPr fontId="0" type="noConversion"/>
  <pageMargins left="0.24" right="0.17" top="0.45" bottom="0.25" header="0.3" footer="0.17"/>
  <pageSetup paperSize="9" scale="56" fitToHeight="0" orientation="landscape" r:id="rId1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5"/>
  <sheetViews>
    <sheetView tabSelected="1" view="pageBreakPreview" topLeftCell="D2" zoomScale="90" zoomScaleNormal="100" zoomScaleSheetLayoutView="90" workbookViewId="0">
      <selection activeCell="E3" sqref="E3"/>
    </sheetView>
  </sheetViews>
  <sheetFormatPr defaultRowHeight="15"/>
  <cols>
    <col min="1" max="1" width="5.140625" style="50" customWidth="1"/>
    <col min="2" max="2" width="49.42578125" style="51" customWidth="1"/>
    <col min="3" max="3" width="19" style="4" customWidth="1"/>
    <col min="4" max="4" width="16.7109375" style="4" customWidth="1"/>
    <col min="5" max="5" width="15" style="4" customWidth="1"/>
    <col min="6" max="6" width="16.42578125" style="4" customWidth="1"/>
    <col min="7" max="7" width="14.28515625" style="4" customWidth="1"/>
    <col min="8" max="8" width="14.5703125" style="4" customWidth="1"/>
    <col min="9" max="9" width="15" style="4" customWidth="1"/>
    <col min="10" max="10" width="11.85546875" style="4" customWidth="1"/>
    <col min="11" max="11" width="16.7109375" style="4" customWidth="1"/>
    <col min="12" max="12" width="13" style="4" customWidth="1"/>
    <col min="13" max="13" width="18" style="4" customWidth="1"/>
    <col min="14" max="14" width="11.140625" style="4" customWidth="1"/>
    <col min="15" max="15" width="14" style="4" customWidth="1"/>
    <col min="16" max="16" width="14.42578125" style="4" customWidth="1"/>
    <col min="17" max="17" width="18.85546875" style="4" customWidth="1"/>
    <col min="18" max="18" width="9.42578125" style="4" bestFit="1" customWidth="1"/>
    <col min="19" max="19" width="11.42578125" style="4" bestFit="1" customWidth="1"/>
    <col min="20" max="20" width="11" style="4" customWidth="1"/>
    <col min="21" max="21" width="14.7109375" style="4" customWidth="1"/>
    <col min="22" max="22" width="12.140625" style="4" customWidth="1"/>
    <col min="23" max="23" width="16.42578125" style="4" customWidth="1"/>
    <col min="24" max="24" width="12.42578125" style="5" bestFit="1" customWidth="1"/>
    <col min="25" max="28" width="9.140625" style="5"/>
    <col min="29" max="16384" width="9.140625" style="4"/>
  </cols>
  <sheetData>
    <row r="1" spans="1:29" s="18" customFormat="1" hidden="1">
      <c r="A1" s="42"/>
      <c r="B1" s="43"/>
      <c r="X1" s="36"/>
      <c r="Y1" s="36"/>
      <c r="Z1" s="36"/>
      <c r="AA1" s="36"/>
      <c r="AB1" s="36"/>
    </row>
    <row r="2" spans="1:29" s="18" customFormat="1" ht="19.5" customHeight="1">
      <c r="A2" s="42"/>
      <c r="B2" s="43"/>
      <c r="X2" s="36"/>
      <c r="Y2" s="36"/>
      <c r="Z2" s="36"/>
      <c r="AA2" s="36"/>
      <c r="AB2" s="36"/>
    </row>
    <row r="3" spans="1:29" s="18" customFormat="1" ht="19.5" customHeight="1">
      <c r="A3" s="42"/>
      <c r="B3" s="43"/>
      <c r="E3" s="44" t="s">
        <v>72</v>
      </c>
      <c r="X3" s="36"/>
      <c r="Y3" s="36"/>
      <c r="Z3" s="36"/>
      <c r="AA3" s="36"/>
      <c r="AB3" s="36"/>
    </row>
    <row r="4" spans="1:29" s="18" customFormat="1" ht="18" customHeight="1">
      <c r="A4" s="42"/>
      <c r="B4" s="43"/>
      <c r="X4" s="36"/>
      <c r="Y4" s="36"/>
      <c r="Z4" s="36"/>
      <c r="AA4" s="36"/>
      <c r="AB4" s="36"/>
    </row>
    <row r="5" spans="1:29" s="18" customFormat="1" ht="15" customHeight="1">
      <c r="A5" s="73" t="s">
        <v>0</v>
      </c>
      <c r="B5" s="74" t="s">
        <v>1</v>
      </c>
      <c r="C5" s="68" t="s">
        <v>2</v>
      </c>
      <c r="D5" s="77" t="s">
        <v>3</v>
      </c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36"/>
      <c r="Y5" s="36"/>
      <c r="Z5" s="36"/>
      <c r="AA5" s="36"/>
      <c r="AB5" s="36"/>
    </row>
    <row r="6" spans="1:29" s="18" customFormat="1" ht="18" customHeight="1">
      <c r="A6" s="73"/>
      <c r="B6" s="75"/>
      <c r="C6" s="68"/>
      <c r="D6" s="68" t="s">
        <v>4</v>
      </c>
      <c r="E6" s="68"/>
      <c r="F6" s="68"/>
      <c r="G6" s="68"/>
      <c r="H6" s="68"/>
      <c r="I6" s="68"/>
      <c r="J6" s="68" t="s">
        <v>5</v>
      </c>
      <c r="K6" s="68"/>
      <c r="L6" s="68" t="s">
        <v>6</v>
      </c>
      <c r="M6" s="68"/>
      <c r="N6" s="68" t="s">
        <v>7</v>
      </c>
      <c r="O6" s="68"/>
      <c r="P6" s="68" t="s">
        <v>8</v>
      </c>
      <c r="Q6" s="68"/>
      <c r="R6" s="68" t="s">
        <v>9</v>
      </c>
      <c r="S6" s="68"/>
      <c r="T6" s="68" t="s">
        <v>10</v>
      </c>
      <c r="U6" s="68"/>
      <c r="V6" s="68" t="s">
        <v>11</v>
      </c>
      <c r="W6" s="74" t="s">
        <v>44</v>
      </c>
      <c r="X6" s="36"/>
      <c r="Y6" s="36"/>
      <c r="Z6" s="36"/>
      <c r="AA6" s="36"/>
      <c r="AB6" s="36"/>
    </row>
    <row r="7" spans="1:29" s="18" customFormat="1" ht="21" customHeight="1">
      <c r="A7" s="73"/>
      <c r="B7" s="75"/>
      <c r="C7" s="68"/>
      <c r="D7" s="80" t="s">
        <v>12</v>
      </c>
      <c r="E7" s="68" t="s">
        <v>13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75"/>
      <c r="X7" s="36"/>
      <c r="Y7" s="36"/>
      <c r="Z7" s="36"/>
      <c r="AA7" s="36"/>
      <c r="AB7" s="36"/>
    </row>
    <row r="8" spans="1:29" s="18" customFormat="1" ht="87" customHeight="1">
      <c r="A8" s="73"/>
      <c r="B8" s="75"/>
      <c r="C8" s="68"/>
      <c r="D8" s="80"/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76"/>
      <c r="X8" s="36"/>
      <c r="Y8" s="36"/>
      <c r="Z8" s="36"/>
      <c r="AA8" s="36"/>
      <c r="AB8" s="36"/>
    </row>
    <row r="9" spans="1:29" s="18" customFormat="1">
      <c r="A9" s="73"/>
      <c r="B9" s="76"/>
      <c r="C9" s="46" t="s">
        <v>19</v>
      </c>
      <c r="D9" s="46" t="s">
        <v>19</v>
      </c>
      <c r="E9" s="46" t="s">
        <v>19</v>
      </c>
      <c r="F9" s="46" t="s">
        <v>19</v>
      </c>
      <c r="G9" s="46" t="s">
        <v>19</v>
      </c>
      <c r="H9" s="46" t="s">
        <v>19</v>
      </c>
      <c r="I9" s="46" t="s">
        <v>19</v>
      </c>
      <c r="J9" s="46" t="s">
        <v>20</v>
      </c>
      <c r="K9" s="46" t="s">
        <v>19</v>
      </c>
      <c r="L9" s="46" t="s">
        <v>21</v>
      </c>
      <c r="M9" s="46" t="s">
        <v>19</v>
      </c>
      <c r="N9" s="46" t="s">
        <v>21</v>
      </c>
      <c r="O9" s="46" t="s">
        <v>19</v>
      </c>
      <c r="P9" s="46" t="s">
        <v>21</v>
      </c>
      <c r="Q9" s="46" t="s">
        <v>19</v>
      </c>
      <c r="R9" s="46" t="s">
        <v>22</v>
      </c>
      <c r="S9" s="46" t="s">
        <v>19</v>
      </c>
      <c r="T9" s="46" t="s">
        <v>21</v>
      </c>
      <c r="U9" s="46" t="s">
        <v>19</v>
      </c>
      <c r="V9" s="46" t="s">
        <v>19</v>
      </c>
      <c r="W9" s="46" t="s">
        <v>19</v>
      </c>
      <c r="X9" s="36"/>
      <c r="Y9" s="36"/>
      <c r="Z9" s="36"/>
      <c r="AA9" s="36"/>
      <c r="AB9" s="36"/>
    </row>
    <row r="10" spans="1:29" s="18" customFormat="1">
      <c r="A10" s="47">
        <v>1</v>
      </c>
      <c r="B10" s="47">
        <v>2</v>
      </c>
      <c r="C10" s="47">
        <v>3</v>
      </c>
      <c r="D10" s="47">
        <v>4</v>
      </c>
      <c r="E10" s="47">
        <v>5</v>
      </c>
      <c r="F10" s="47">
        <v>6</v>
      </c>
      <c r="G10" s="47">
        <v>7</v>
      </c>
      <c r="H10" s="47">
        <v>8</v>
      </c>
      <c r="I10" s="47">
        <v>9</v>
      </c>
      <c r="J10" s="47">
        <v>10</v>
      </c>
      <c r="K10" s="47">
        <v>11</v>
      </c>
      <c r="L10" s="47">
        <v>12</v>
      </c>
      <c r="M10" s="47">
        <v>13</v>
      </c>
      <c r="N10" s="47">
        <v>14</v>
      </c>
      <c r="O10" s="47">
        <v>15</v>
      </c>
      <c r="P10" s="47">
        <v>16</v>
      </c>
      <c r="Q10" s="47">
        <v>17</v>
      </c>
      <c r="R10" s="47">
        <v>18</v>
      </c>
      <c r="S10" s="47">
        <v>19</v>
      </c>
      <c r="T10" s="47">
        <v>20</v>
      </c>
      <c r="U10" s="47">
        <v>21</v>
      </c>
      <c r="V10" s="47">
        <v>22</v>
      </c>
      <c r="W10" s="48">
        <v>23</v>
      </c>
      <c r="X10" s="36"/>
      <c r="Y10" s="36"/>
      <c r="Z10" s="36"/>
      <c r="AA10" s="36"/>
      <c r="AB10" s="36"/>
    </row>
    <row r="11" spans="1:29" ht="15" customHeight="1">
      <c r="A11" s="84" t="s">
        <v>55</v>
      </c>
      <c r="B11" s="85"/>
      <c r="C11" s="85"/>
      <c r="D11" s="85"/>
      <c r="E11" s="86"/>
      <c r="F11" s="81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3"/>
      <c r="X11" s="49"/>
    </row>
    <row r="12" spans="1:29" ht="15" customHeight="1">
      <c r="A12" s="9">
        <v>26</v>
      </c>
      <c r="B12" s="27" t="s">
        <v>56</v>
      </c>
      <c r="C12" s="2">
        <f t="shared" ref="C12:C19" si="0">D12+K12+M12+O12+Q12+S12+U12+V12+W12</f>
        <v>917751</v>
      </c>
      <c r="D12" s="2"/>
      <c r="E12" s="14"/>
      <c r="F12" s="10"/>
      <c r="G12" s="10"/>
      <c r="H12" s="10"/>
      <c r="I12" s="10"/>
      <c r="J12" s="10"/>
      <c r="K12" s="10"/>
      <c r="L12" s="10">
        <v>607.5</v>
      </c>
      <c r="M12" s="10">
        <v>917751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49"/>
    </row>
    <row r="13" spans="1:29">
      <c r="A13" s="31">
        <f t="shared" ref="A13:A19" si="1">A12+1</f>
        <v>27</v>
      </c>
      <c r="B13" s="27" t="s">
        <v>57</v>
      </c>
      <c r="C13" s="2">
        <f t="shared" si="0"/>
        <v>917751</v>
      </c>
      <c r="D13" s="2"/>
      <c r="E13" s="10"/>
      <c r="F13" s="10"/>
      <c r="G13" s="10"/>
      <c r="H13" s="10"/>
      <c r="I13" s="10"/>
      <c r="J13" s="10"/>
      <c r="K13" s="10"/>
      <c r="L13" s="10">
        <v>607.5</v>
      </c>
      <c r="M13" s="10">
        <v>917751</v>
      </c>
      <c r="N13" s="10"/>
      <c r="O13" s="10"/>
      <c r="P13" s="10"/>
      <c r="Q13" s="10"/>
      <c r="R13" s="10"/>
      <c r="S13" s="10"/>
      <c r="T13" s="10"/>
      <c r="U13" s="10"/>
      <c r="V13" s="10"/>
      <c r="W13" s="2"/>
      <c r="X13" s="49"/>
    </row>
    <row r="14" spans="1:29">
      <c r="A14" s="31">
        <f t="shared" si="1"/>
        <v>28</v>
      </c>
      <c r="B14" s="27" t="s">
        <v>58</v>
      </c>
      <c r="C14" s="2">
        <f t="shared" si="0"/>
        <v>917751</v>
      </c>
      <c r="D14" s="2"/>
      <c r="E14" s="10"/>
      <c r="F14" s="10"/>
      <c r="G14" s="10"/>
      <c r="H14" s="10"/>
      <c r="I14" s="10"/>
      <c r="J14" s="10"/>
      <c r="K14" s="10"/>
      <c r="L14" s="10">
        <v>607.5</v>
      </c>
      <c r="M14" s="10">
        <v>917751</v>
      </c>
      <c r="N14" s="10"/>
      <c r="O14" s="10"/>
      <c r="P14" s="10"/>
      <c r="Q14" s="10"/>
      <c r="R14" s="10"/>
      <c r="S14" s="10"/>
      <c r="T14" s="10"/>
      <c r="U14" s="10"/>
      <c r="V14" s="10"/>
      <c r="W14" s="2"/>
      <c r="X14" s="69"/>
      <c r="Y14" s="70"/>
      <c r="Z14" s="70"/>
      <c r="AA14" s="70"/>
      <c r="AB14" s="70"/>
      <c r="AC14" s="70"/>
    </row>
    <row r="15" spans="1:29">
      <c r="A15" s="31">
        <f t="shared" si="1"/>
        <v>29</v>
      </c>
      <c r="B15" s="27" t="s">
        <v>59</v>
      </c>
      <c r="C15" s="2">
        <f t="shared" si="0"/>
        <v>917751</v>
      </c>
      <c r="D15" s="2"/>
      <c r="E15" s="10"/>
      <c r="F15" s="10"/>
      <c r="G15" s="10"/>
      <c r="H15" s="10"/>
      <c r="I15" s="10"/>
      <c r="J15" s="10"/>
      <c r="K15" s="10"/>
      <c r="L15" s="10">
        <v>607.5</v>
      </c>
      <c r="M15" s="10">
        <v>917751</v>
      </c>
      <c r="N15" s="10"/>
      <c r="O15" s="10"/>
      <c r="P15" s="10"/>
      <c r="Q15" s="10"/>
      <c r="R15" s="10"/>
      <c r="S15" s="10"/>
      <c r="T15" s="10"/>
      <c r="U15" s="10"/>
      <c r="V15" s="10"/>
      <c r="W15" s="2"/>
      <c r="X15" s="49"/>
    </row>
    <row r="16" spans="1:29" ht="21" customHeight="1">
      <c r="A16" s="31">
        <f t="shared" si="1"/>
        <v>30</v>
      </c>
      <c r="B16" s="27" t="s">
        <v>62</v>
      </c>
      <c r="C16" s="2">
        <f t="shared" si="0"/>
        <v>4958112</v>
      </c>
      <c r="D16" s="2"/>
      <c r="E16" s="10"/>
      <c r="F16" s="10"/>
      <c r="G16" s="10"/>
      <c r="H16" s="10"/>
      <c r="I16" s="10"/>
      <c r="J16" s="10"/>
      <c r="K16" s="10"/>
      <c r="L16" s="10">
        <v>1181</v>
      </c>
      <c r="M16" s="10">
        <v>3368626</v>
      </c>
      <c r="N16" s="10"/>
      <c r="O16" s="10"/>
      <c r="P16" s="10"/>
      <c r="Q16" s="10"/>
      <c r="R16" s="10"/>
      <c r="S16" s="10"/>
      <c r="T16" s="10">
        <v>430</v>
      </c>
      <c r="U16" s="10">
        <v>1589486</v>
      </c>
      <c r="V16" s="10"/>
      <c r="W16" s="2"/>
      <c r="X16" s="49"/>
    </row>
    <row r="17" spans="1:30" ht="21" customHeight="1">
      <c r="A17" s="31">
        <f t="shared" si="1"/>
        <v>31</v>
      </c>
      <c r="B17" s="27" t="s">
        <v>63</v>
      </c>
      <c r="C17" s="2">
        <f t="shared" si="0"/>
        <v>4958112</v>
      </c>
      <c r="D17" s="2"/>
      <c r="E17" s="10"/>
      <c r="F17" s="10"/>
      <c r="G17" s="10"/>
      <c r="H17" s="10"/>
      <c r="I17" s="10"/>
      <c r="J17" s="10"/>
      <c r="K17" s="10"/>
      <c r="L17" s="10">
        <v>1181</v>
      </c>
      <c r="M17" s="10">
        <v>3368626</v>
      </c>
      <c r="N17" s="10"/>
      <c r="O17" s="10"/>
      <c r="P17" s="10"/>
      <c r="Q17" s="10"/>
      <c r="R17" s="10"/>
      <c r="S17" s="10"/>
      <c r="T17" s="10">
        <v>430</v>
      </c>
      <c r="U17" s="10">
        <v>1589486</v>
      </c>
      <c r="V17" s="10"/>
      <c r="W17" s="2"/>
      <c r="X17" s="71"/>
      <c r="Y17" s="72"/>
      <c r="Z17" s="72"/>
      <c r="AA17" s="72"/>
      <c r="AB17" s="72"/>
      <c r="AC17" s="72"/>
      <c r="AD17" s="72"/>
    </row>
    <row r="18" spans="1:30">
      <c r="A18" s="31">
        <f t="shared" si="1"/>
        <v>32</v>
      </c>
      <c r="B18" s="30" t="s">
        <v>60</v>
      </c>
      <c r="C18" s="2">
        <f>D18+K18+M18+O18+Q18+S18+U18+V18+W18</f>
        <v>2369903</v>
      </c>
      <c r="D18" s="2">
        <f>E18+F18+G18+H18+I18</f>
        <v>403427</v>
      </c>
      <c r="E18" s="10"/>
      <c r="F18" s="10">
        <v>403427</v>
      </c>
      <c r="G18" s="10"/>
      <c r="H18" s="10"/>
      <c r="I18" s="10"/>
      <c r="J18" s="10"/>
      <c r="K18" s="10"/>
      <c r="L18" s="10">
        <v>741</v>
      </c>
      <c r="M18" s="10">
        <v>1966476</v>
      </c>
      <c r="N18" s="10"/>
      <c r="O18" s="10"/>
      <c r="P18" s="10"/>
      <c r="Q18" s="10"/>
      <c r="R18" s="10"/>
      <c r="S18" s="10"/>
      <c r="T18" s="10"/>
      <c r="U18" s="10"/>
      <c r="V18" s="10"/>
      <c r="W18" s="2"/>
      <c r="X18" s="49"/>
    </row>
    <row r="19" spans="1:30" ht="19.5" customHeight="1">
      <c r="A19" s="31">
        <f t="shared" si="1"/>
        <v>33</v>
      </c>
      <c r="B19" s="27" t="s">
        <v>61</v>
      </c>
      <c r="C19" s="2">
        <f t="shared" si="0"/>
        <v>1621136</v>
      </c>
      <c r="D19" s="2">
        <f>E19+F19+G19+H19+I19</f>
        <v>1167848</v>
      </c>
      <c r="E19" s="10"/>
      <c r="F19" s="10"/>
      <c r="G19" s="10">
        <v>562120</v>
      </c>
      <c r="H19" s="10">
        <v>605728</v>
      </c>
      <c r="I19" s="10"/>
      <c r="J19" s="10"/>
      <c r="K19" s="10"/>
      <c r="L19" s="10">
        <v>357</v>
      </c>
      <c r="M19" s="10">
        <v>453288</v>
      </c>
      <c r="N19" s="10"/>
      <c r="O19" s="10"/>
      <c r="P19" s="10"/>
      <c r="Q19" s="10"/>
      <c r="R19" s="10"/>
      <c r="S19" s="10"/>
      <c r="T19" s="10"/>
      <c r="U19" s="10"/>
      <c r="V19" s="10"/>
      <c r="W19" s="2"/>
      <c r="X19" s="71"/>
      <c r="Y19" s="72"/>
      <c r="Z19" s="72"/>
      <c r="AA19" s="72"/>
      <c r="AB19" s="72"/>
      <c r="AC19" s="72"/>
      <c r="AD19" s="72"/>
    </row>
    <row r="20" spans="1:30">
      <c r="A20" s="61" t="s">
        <v>43</v>
      </c>
      <c r="B20" s="62"/>
      <c r="C20" s="10">
        <f>SUM(C12:C19)</f>
        <v>17578267</v>
      </c>
      <c r="D20" s="10">
        <f>SUM(D12:D19)</f>
        <v>1571275</v>
      </c>
      <c r="E20" s="10"/>
      <c r="F20" s="10">
        <f>SUM(F12:F19)</f>
        <v>403427</v>
      </c>
      <c r="G20" s="10">
        <f>SUM(G12:G19)</f>
        <v>562120</v>
      </c>
      <c r="H20" s="10">
        <f>SUM(H12:H19)</f>
        <v>605728</v>
      </c>
      <c r="I20" s="10"/>
      <c r="J20" s="10"/>
      <c r="K20" s="10"/>
      <c r="L20" s="10">
        <f>SUM(L12:L19)</f>
        <v>5890</v>
      </c>
      <c r="M20" s="10">
        <f>SUM(M12:M19)</f>
        <v>12828020</v>
      </c>
      <c r="N20" s="10"/>
      <c r="O20" s="10"/>
      <c r="P20" s="10"/>
      <c r="Q20" s="10"/>
      <c r="R20" s="10"/>
      <c r="S20" s="10"/>
      <c r="T20" s="10">
        <f>SUM(T12:T19)</f>
        <v>860</v>
      </c>
      <c r="U20" s="10">
        <f>SUM(U12:U19)</f>
        <v>3178972</v>
      </c>
      <c r="V20" s="10"/>
      <c r="W20" s="10"/>
      <c r="X20" s="49"/>
    </row>
    <row r="21" spans="1:30" ht="20.25" customHeight="1">
      <c r="A21" s="67" t="s">
        <v>52</v>
      </c>
      <c r="B21" s="67"/>
      <c r="C21" s="2">
        <v>376174.91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30" ht="27.75" customHeight="1">
      <c r="A22" s="52" t="s">
        <v>69</v>
      </c>
      <c r="B22" s="52"/>
      <c r="C22" s="7">
        <v>17954441.91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30">
      <c r="C23" s="18"/>
    </row>
    <row r="24" spans="1:30">
      <c r="C24" s="37" t="e">
        <f>#REF!-#REF!</f>
        <v>#REF!</v>
      </c>
    </row>
    <row r="25" spans="1:30">
      <c r="C25" s="18" t="e">
        <f>C24*2.14/100</f>
        <v>#REF!</v>
      </c>
    </row>
  </sheetData>
  <mergeCells count="23">
    <mergeCell ref="F11:W11"/>
    <mergeCell ref="A11:E11"/>
    <mergeCell ref="N6:O8"/>
    <mergeCell ref="C5:C8"/>
    <mergeCell ref="W6:W8"/>
    <mergeCell ref="V6:V8"/>
    <mergeCell ref="J6:K8"/>
    <mergeCell ref="A21:B21"/>
    <mergeCell ref="L6:M8"/>
    <mergeCell ref="D6:I6"/>
    <mergeCell ref="A22:B22"/>
    <mergeCell ref="X14:AC14"/>
    <mergeCell ref="X17:AD17"/>
    <mergeCell ref="A20:B20"/>
    <mergeCell ref="A5:A9"/>
    <mergeCell ref="B5:B9"/>
    <mergeCell ref="R6:S8"/>
    <mergeCell ref="X19:AD19"/>
    <mergeCell ref="D5:W5"/>
    <mergeCell ref="P6:Q8"/>
    <mergeCell ref="D7:D8"/>
    <mergeCell ref="E7:I7"/>
    <mergeCell ref="T6:U8"/>
  </mergeCells>
  <phoneticPr fontId="0" type="noConversion"/>
  <pageMargins left="0.17" right="0.17" top="0.26" bottom="0.22" header="0.17" footer="0.17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характеристика мкд</vt:lpstr>
      <vt:lpstr>виды работ</vt:lpstr>
      <vt:lpstr>'виды работ'!Область_печати</vt:lpstr>
      <vt:lpstr>'характеристика мкд'!Область_печати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2015-06-24T13:35:39Z</dcterms:modified>
</cp:coreProperties>
</file>